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E:\foto-digitál\rámcovka čištění kanalizace\zadávací dokumentace\"/>
    </mc:Choice>
  </mc:AlternateContent>
  <xr:revisionPtr revIDLastSave="0" documentId="13_ncr:1_{9ED94A43-DFAE-429F-91C3-83AB8A681B39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stavby" sheetId="1" state="veryHidden" r:id="rId1"/>
    <sheet name="OR_PHA - Čištění kanaliza..." sheetId="2" r:id="rId2"/>
  </sheets>
  <definedNames>
    <definedName name="_xlnm._FilterDatabase" localSheetId="1" hidden="1">'OR_PHA - Čištění kanaliza...'!$C$112:$I$131</definedName>
    <definedName name="_xlnm.Print_Titles" localSheetId="1">'OR_PHA - Čištění kanaliza...'!$112:$112</definedName>
    <definedName name="_xlnm.Print_Titles" localSheetId="0">'Rekapitulace stavby'!$92:$92</definedName>
    <definedName name="_xlnm.Print_Area" localSheetId="1">'OR_PHA - Čištění kanaliza...'!$C$102:$I$131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0" i="2" l="1"/>
  <c r="AY95" i="1"/>
  <c r="AX95" i="1"/>
  <c r="BG130" i="2"/>
  <c r="BF130" i="2"/>
  <c r="BE130" i="2"/>
  <c r="BD130" i="2"/>
  <c r="R130" i="2"/>
  <c r="P130" i="2"/>
  <c r="N130" i="2"/>
  <c r="BG128" i="2"/>
  <c r="BF128" i="2"/>
  <c r="BE128" i="2"/>
  <c r="BD128" i="2"/>
  <c r="R128" i="2"/>
  <c r="P128" i="2"/>
  <c r="N128" i="2"/>
  <c r="BG126" i="2"/>
  <c r="BF126" i="2"/>
  <c r="BE126" i="2"/>
  <c r="BD126" i="2"/>
  <c r="R126" i="2"/>
  <c r="P126" i="2"/>
  <c r="N126" i="2"/>
  <c r="BG125" i="2"/>
  <c r="BF125" i="2"/>
  <c r="BE125" i="2"/>
  <c r="BD125" i="2"/>
  <c r="R125" i="2"/>
  <c r="P125" i="2"/>
  <c r="N125" i="2"/>
  <c r="BG124" i="2"/>
  <c r="BF124" i="2"/>
  <c r="BE124" i="2"/>
  <c r="BD124" i="2"/>
  <c r="R124" i="2"/>
  <c r="P124" i="2"/>
  <c r="N124" i="2"/>
  <c r="BG123" i="2"/>
  <c r="BF123" i="2"/>
  <c r="BE123" i="2"/>
  <c r="BD123" i="2"/>
  <c r="R123" i="2"/>
  <c r="P123" i="2"/>
  <c r="N123" i="2"/>
  <c r="BG122" i="2"/>
  <c r="BF122" i="2"/>
  <c r="BE122" i="2"/>
  <c r="BD122" i="2"/>
  <c r="R122" i="2"/>
  <c r="P122" i="2"/>
  <c r="N122" i="2"/>
  <c r="BG121" i="2"/>
  <c r="BF121" i="2"/>
  <c r="BE121" i="2"/>
  <c r="BD121" i="2"/>
  <c r="R121" i="2"/>
  <c r="P121" i="2"/>
  <c r="N121" i="2"/>
  <c r="BG120" i="2"/>
  <c r="BF120" i="2"/>
  <c r="BE120" i="2"/>
  <c r="BD120" i="2"/>
  <c r="R120" i="2"/>
  <c r="P120" i="2"/>
  <c r="N120" i="2"/>
  <c r="BG119" i="2"/>
  <c r="BF119" i="2"/>
  <c r="BE119" i="2"/>
  <c r="BD119" i="2"/>
  <c r="R119" i="2"/>
  <c r="P119" i="2"/>
  <c r="N119" i="2"/>
  <c r="BG118" i="2"/>
  <c r="BF118" i="2"/>
  <c r="BE118" i="2"/>
  <c r="BD118" i="2"/>
  <c r="R118" i="2"/>
  <c r="P118" i="2"/>
  <c r="N118" i="2"/>
  <c r="BG117" i="2"/>
  <c r="BF117" i="2"/>
  <c r="BE117" i="2"/>
  <c r="BD117" i="2"/>
  <c r="R117" i="2"/>
  <c r="P117" i="2"/>
  <c r="N117" i="2"/>
  <c r="BG116" i="2"/>
  <c r="BF116" i="2"/>
  <c r="BE116" i="2"/>
  <c r="BD116" i="2"/>
  <c r="R116" i="2"/>
  <c r="P116" i="2"/>
  <c r="N116" i="2"/>
  <c r="BG115" i="2"/>
  <c r="BF115" i="2"/>
  <c r="BE115" i="2"/>
  <c r="BD115" i="2"/>
  <c r="R115" i="2"/>
  <c r="P115" i="2"/>
  <c r="N115" i="2"/>
  <c r="F109" i="2"/>
  <c r="F107" i="2"/>
  <c r="E105" i="2"/>
  <c r="F89" i="2"/>
  <c r="F87" i="2"/>
  <c r="E85" i="2"/>
  <c r="E19" i="2"/>
  <c r="E16" i="2"/>
  <c r="L90" i="1"/>
  <c r="AM90" i="1"/>
  <c r="AM89" i="1"/>
  <c r="L89" i="1"/>
  <c r="AM87" i="1"/>
  <c r="L87" i="1"/>
  <c r="L85" i="1"/>
  <c r="L84" i="1"/>
  <c r="BI121" i="2"/>
  <c r="BI124" i="2"/>
  <c r="BI118" i="2"/>
  <c r="BI117" i="2"/>
  <c r="BI126" i="2"/>
  <c r="BI122" i="2"/>
  <c r="BI123" i="2"/>
  <c r="BI130" i="2"/>
  <c r="BI119" i="2"/>
  <c r="BI116" i="2"/>
  <c r="BI128" i="2"/>
  <c r="BI120" i="2"/>
  <c r="BI125" i="2"/>
  <c r="BI115" i="2"/>
  <c r="AS94" i="1"/>
  <c r="F34" i="2" l="1"/>
  <c r="BC95" i="1" s="1"/>
  <c r="BC94" i="1" s="1"/>
  <c r="AY94" i="1" s="1"/>
  <c r="F32" i="2"/>
  <c r="BA95" i="1" s="1"/>
  <c r="BA94" i="1" s="1"/>
  <c r="W30" i="1" s="1"/>
  <c r="F33" i="2"/>
  <c r="BI114" i="2"/>
  <c r="N114" i="2"/>
  <c r="N113" i="2" s="1"/>
  <c r="AU95" i="1" s="1"/>
  <c r="AU94" i="1" s="1"/>
  <c r="P114" i="2"/>
  <c r="P113" i="2" s="1"/>
  <c r="R114" i="2"/>
  <c r="R113" i="2" s="1"/>
  <c r="BC130" i="2"/>
  <c r="F90" i="2"/>
  <c r="BC118" i="2"/>
  <c r="BC121" i="2"/>
  <c r="BC123" i="2"/>
  <c r="BC124" i="2"/>
  <c r="BC125" i="2"/>
  <c r="BC128" i="2"/>
  <c r="BB95" i="1"/>
  <c r="BB94" i="1" s="1"/>
  <c r="W31" i="1" s="1"/>
  <c r="BC115" i="2"/>
  <c r="BC116" i="2"/>
  <c r="BC117" i="2"/>
  <c r="BC119" i="2"/>
  <c r="BC120" i="2"/>
  <c r="BC122" i="2"/>
  <c r="BC126" i="2"/>
  <c r="F35" i="2"/>
  <c r="BD95" i="1" s="1"/>
  <c r="BD94" i="1" s="1"/>
  <c r="W33" i="1" s="1"/>
  <c r="AW95" i="1"/>
  <c r="AW94" i="1"/>
  <c r="AK30" i="1" s="1"/>
  <c r="W32" i="1" l="1"/>
  <c r="BI113" i="2"/>
  <c r="AG95" i="1" s="1"/>
  <c r="F31" i="2"/>
  <c r="AZ95" i="1" s="1"/>
  <c r="AZ94" i="1" s="1"/>
  <c r="W29" i="1" s="1"/>
  <c r="AX94" i="1"/>
  <c r="AV95" i="1"/>
  <c r="AT95" i="1" s="1"/>
  <c r="AG94" i="1" l="1"/>
  <c r="AK26" i="1" s="1"/>
  <c r="AN95" i="1"/>
  <c r="AV94" i="1"/>
  <c r="AK29" i="1" s="1"/>
  <c r="AK35" i="1" s="1"/>
  <c r="AT94" i="1" l="1"/>
  <c r="AN94" i="1"/>
</calcChain>
</file>

<file path=xl/sharedStrings.xml><?xml version="1.0" encoding="utf-8"?>
<sst xmlns="http://schemas.openxmlformats.org/spreadsheetml/2006/main" count="454" uniqueCount="167">
  <si>
    <t>Export Komplet</t>
  </si>
  <si>
    <t/>
  </si>
  <si>
    <t>2.0</t>
  </si>
  <si>
    <t>ZAMOK</t>
  </si>
  <si>
    <t>False</t>
  </si>
  <si>
    <t>{2a96d08a-7b33-4856-a0c1-f4e2c48344a2}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</si>
  <si>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</si>
  <si>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</si>
  <si>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</si>
  <si>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</si>
  <si>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</si>
  <si>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</si>
  <si>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</si>
  <si>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</si>
  <si>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</si>
  <si>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</si>
  <si>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</si>
  <si>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Čištění kanalizace a jímek v obvodu OŘ PHA 2025 - 2027</t>
  </si>
  <si>
    <t>KSO:</t>
  </si>
  <si>
    <t>CC-CZ:</t>
  </si>
  <si>
    <t>Místo:</t>
  </si>
  <si>
    <t>obvod OŘ Praha</t>
  </si>
  <si>
    <t>Datum:</t>
  </si>
  <si>
    <t>8. 4. 2025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</si>
  <si>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</si>
  <si>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</si>
  <si>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</si>
  <si>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</si>
  <si>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</si>
  <si>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</si>
  <si>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</si>
  <si>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</si>
  <si>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</si>
  <si>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</si>
  <si>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</si>
  <si>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</si>
  <si>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</si>
  <si>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</si>
  <si>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</si>
  <si>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</si>
  <si>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</si>
  <si>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</si>
  <si>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</si>
  <si>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</si>
  <si>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</si>
  <si>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</si>
  <si>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</si>
  <si>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</si>
  <si>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</si>
  <si>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</si>
  <si>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</si>
  <si>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</si>
  <si>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</si>
  <si>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</si>
  <si>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</si>
  <si>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</si>
  <si>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</si>
  <si>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</si>
  <si>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</si>
  <si>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</si>
  <si>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</si>
  <si>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</si>
  <si>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</si>
  <si>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</si>
  <si>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</si>
  <si>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</si>
  <si>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</si>
  <si>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</si>
  <si>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</si>
  <si>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</si>
  <si>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</si>
  <si>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</si>
  <si>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</si>
  <si>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</si>
  <si>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</si>
  <si>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</si>
  <si>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</si>
  <si>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</si>
  <si>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</si>
  <si>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</si>
  <si>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</si>
  <si>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</si>
  <si>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</si>
  <si>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</si>
  <si>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</si>
  <si>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</si>
  <si>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</si>
  <si>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</si>
  <si>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</si>
  <si>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</si>
  <si>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</si>
  <si>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01 - Čištění kanalizace a jímek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</si>
  <si>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</si>
  <si>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</si>
  <si>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</si>
  <si>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</si>
  <si>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</si>
  <si>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</si>
  <si>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</si>
  <si>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</si>
  <si>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</si>
  <si>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</si>
  <si>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01</t>
  </si>
  <si>
    <t>Čištění kanalizace a jímek</t>
  </si>
  <si>
    <t>ROZPOCET</t>
  </si>
  <si>
    <t>K</t>
  </si>
  <si>
    <t>Čištění rozvodů kanalizace do DN 200 mm délky do 10 m včetně dopravy na místo v obvodu OŘ Praha, přistavení vozu a technologie pro čištění (možnost čištění i v nepřístupných prostorech pro techniku), vývozu a likvidace odpadu</t>
  </si>
  <si>
    <t>soubor</t>
  </si>
  <si>
    <t>4</t>
  </si>
  <si>
    <t>106071428</t>
  </si>
  <si>
    <t>02</t>
  </si>
  <si>
    <t>Příplatek za čištění rozvodů kanalizace do DN 200 mm za každý další metr nad 10m včetně dopravy na místo v obvodu OŘ Praha, přistavení vozu a technologie pro čištění (možnost čištění i v nepřístupných prostorech pro techniku), vývozu a likvidace odpadu</t>
  </si>
  <si>
    <t>m</t>
  </si>
  <si>
    <t>-1573051697</t>
  </si>
  <si>
    <t>3</t>
  </si>
  <si>
    <t>03</t>
  </si>
  <si>
    <t>Čištění rozvodů kanalizace do DN 201-300 mm délky do 10 m včetně dopravy na místo v obvodu OŘ Praha, přistavení vozu a technologie pro čištění (možnost čištění i v nepřístupných prostorech pro techniku), vývozu a likvidace odpadu</t>
  </si>
  <si>
    <t>-816131334</t>
  </si>
  <si>
    <t>04</t>
  </si>
  <si>
    <t>Příplatek za čištění rozvodů kanalizace do DN 200-300 mm za každý další metr nad 10m včetně dopravy na místo v obvodu OŘ Praha, přistavení vozu a technologie pro čištění(možnost čištění i v nepřístupných prostorech pro techniku), vývozu a likvidace odpadu</t>
  </si>
  <si>
    <t>-347893346</t>
  </si>
  <si>
    <t>5</t>
  </si>
  <si>
    <t>05</t>
  </si>
  <si>
    <t>Čištění rozvodů kanalizace nad 300 mm délky do 10 m včetně dopravy na místo v obvodu OŘ Praha, přistavení vozu a technologie pro čištění (možnost čištění i v nepřístupných prostorech pro techniku), vývozu a likvidace odpadu</t>
  </si>
  <si>
    <t>2066535227</t>
  </si>
  <si>
    <t>6</t>
  </si>
  <si>
    <t>06</t>
  </si>
  <si>
    <t>Příplatek za čištění rozvodů kanalizace nad DN 300 mm za každý další metr nad 10m včetně dopravy na místo v obvodu OŘ Praha, přistavení vozu a technologie pro čištění (možnost čištění i v nepřístupných prostorech pro techniku), vývozu a likvidace odpadu</t>
  </si>
  <si>
    <t>-1969075230</t>
  </si>
  <si>
    <t>7</t>
  </si>
  <si>
    <t>07</t>
  </si>
  <si>
    <t>Čištění jímek a šachet tlakovou vodou objem do 10m3 včetně dopravy na místo v obvodu OŘ Praha, přistavení vozu a technologie pro čištění (možnost čištění i v nepřístupných prostorech pro techniku), vývozu a likvidace odpadu</t>
  </si>
  <si>
    <t>-21769163</t>
  </si>
  <si>
    <t>8</t>
  </si>
  <si>
    <t>08</t>
  </si>
  <si>
    <t>Příplatek za čištění jímek a šachet tlakovou vodou za každý další 1m3 nad 10m3 včetně dopravy na místo v obvodu OŘ Praha, přistavení vozu a technologie pro čištění (možnost čištění i v nepřístupných prostorech pro techniku), vývozu a likvidace odpadu</t>
  </si>
  <si>
    <t>m3</t>
  </si>
  <si>
    <t>-1600194363</t>
  </si>
  <si>
    <t>9</t>
  </si>
  <si>
    <t>09</t>
  </si>
  <si>
    <t>Čištění jímek a šachet - ruční těžení objem šachty do 3m3 včetně dopravy na místo v obvodu OŘ Praha, přistavení vozu a technologie pro čištění (možnost čištění i v nepřístupných prostorech pro techniku), vývozu a likvidace odpadu</t>
  </si>
  <si>
    <t>-650863464</t>
  </si>
  <si>
    <t>10</t>
  </si>
  <si>
    <t>Příplatek za čištění jímek a šachet - ruční těžení za každý další 1m3 nad 3m3 včetně dopravy na místo v obvodu OŘ Praha, přistavení vozu a technologie pro čištění (možnost čištění i v nepřístupných prostorech pro techniku), vývozu a likvidace odpadu</t>
  </si>
  <si>
    <t>1506450630</t>
  </si>
  <si>
    <t>11</t>
  </si>
  <si>
    <t>SB1.1</t>
  </si>
  <si>
    <t>Zjišťování závady nástrčnou kamerou včetně záznamu a protokolu</t>
  </si>
  <si>
    <t>hodina</t>
  </si>
  <si>
    <t>1165120578</t>
  </si>
  <si>
    <t>HZS4232</t>
  </si>
  <si>
    <t>Hodinová sazba ostatní práce bez ohledu na počet pracovníků včetně dopravy na místo v obvodu OŘ Praha</t>
  </si>
  <si>
    <t>1394584108</t>
  </si>
  <si>
    <t>P</t>
  </si>
  <si>
    <t>Poznámka k položce:_x000D_
Jedná se o paušální cenu za hodinovou sazbu ostatní práce technika (v případě mimořádné práce mimo vypsané hlavní činnosti čištění) včetně zajištění prostoru pro provedení prací. Práce budou prováděny i mimo běžnou pracovní dobu, v noci, o víkendech a svátcích._x000D_
_x000D_
Jako měrná jednotka hodinové sazby se počítá pouze práce strávená přičinnosti na daném místě (nikoliv i doba dopravy na místo).</t>
  </si>
  <si>
    <t>13</t>
  </si>
  <si>
    <t>4.01</t>
  </si>
  <si>
    <t>Příplatek za havarijní výjezd do 2h od nahlášení požadavku v pracovní době 06:00-18:00h v pracovních dnech</t>
  </si>
  <si>
    <t>případ</t>
  </si>
  <si>
    <t>-864839490</t>
  </si>
  <si>
    <t>Poznámka k položce:_x000D_
jedná se o příplatek za mimořádný havarijní výjezd pro odstranění závady - na výslovný požadavek objednatele</t>
  </si>
  <si>
    <t>14</t>
  </si>
  <si>
    <t>4.02</t>
  </si>
  <si>
    <t>Příplatek za havarijní výjezd do 2h od nahlášení požadavku mimo pracovní dobu 18:00-06:00h, o víkendech a svátcích</t>
  </si>
  <si>
    <t>1480941132</t>
  </si>
  <si>
    <t>SOUPIS JEDNOTKOVÝCH CEN</t>
  </si>
  <si>
    <t>Individuální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</si>
</sst>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6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8" fillId="4" borderId="0" xfId="0" applyFont="1" applyFill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4" fontId="18" fillId="2" borderId="0" xfId="0" applyNumberFormat="1" applyFont="1" applyFill="1" applyAlignment="1" applyProtection="1">
      <alignment vertical="center"/>
      <protection locked="0"/>
    </xf>
    <xf numFmtId="0" fontId="32" fillId="0" borderId="22" xfId="0" applyFont="1" applyBorder="1" applyAlignment="1">
      <alignment horizontal="left" vertical="center" wrapText="1"/>
    </xf>
    <xf numFmtId="0" fontId="0" fillId="0" borderId="0" xfId="0"/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425450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597535</xdr:colOff>
      <xdr:row>81</xdr:row>
      <xdr:rowOff>0</xdr:rowOff>
    </xdr:from>
    <xdr:to>
      <xdr:col>41</xdr:col>
      <xdr:colOff>177165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468630</xdr:colOff>
      <xdr:row>101</xdr:row>
      <xdr:rowOff>161925</xdr:rowOff>
    </xdr:from>
    <xdr:to>
      <xdr:col>8</xdr:col>
      <xdr:colOff>1043940</xdr:colOff>
      <xdr:row>106</xdr:row>
      <xdr:rowOff>76200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93480" y="876300"/>
          <a:ext cx="575310" cy="762000"/>
        </a:xfrm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>
      <c r="AR2" s="127"/>
      <c r="AS2" s="127"/>
      <c r="AT2" s="127"/>
      <c r="AU2" s="127"/>
      <c r="AV2" s="127"/>
      <c r="AW2" s="127"/>
      <c r="AX2" s="127"/>
      <c r="AY2" s="127"/>
      <c r="AZ2" s="127"/>
      <c r="BA2" s="127"/>
      <c r="BB2" s="127"/>
      <c r="BC2" s="127"/>
      <c r="BD2" s="127"/>
      <c r="BE2" s="127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57" t="s">
        <v>14</v>
      </c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R5" s="15"/>
      <c r="BE5" s="154" t="s">
        <v>15</v>
      </c>
      <c r="BS5" s="12" t="s">
        <v>6</v>
      </c>
    </row>
    <row r="6" spans="1:74" ht="36.950000000000003" customHeight="1">
      <c r="B6" s="15"/>
      <c r="D6" s="21" t="s">
        <v>16</v>
      </c>
      <c r="K6" s="158" t="s">
        <v>17</v>
      </c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R6" s="15"/>
      <c r="BE6" s="155"/>
      <c r="BS6" s="12" t="s">
        <v>6</v>
      </c>
    </row>
    <row r="7" spans="1:74" ht="12" customHeight="1">
      <c r="B7" s="15"/>
      <c r="D7" s="22" t="s">
        <v>18</v>
      </c>
      <c r="K7" s="20" t="s">
        <v>1</v>
      </c>
      <c r="AK7" s="22" t="s">
        <v>19</v>
      </c>
      <c r="AN7" s="20" t="s">
        <v>1</v>
      </c>
      <c r="AR7" s="15"/>
      <c r="BE7" s="155"/>
      <c r="BS7" s="12" t="s">
        <v>6</v>
      </c>
    </row>
    <row r="8" spans="1:74" ht="12" customHeight="1">
      <c r="B8" s="15"/>
      <c r="D8" s="22" t="s">
        <v>20</v>
      </c>
      <c r="K8" s="20" t="s">
        <v>21</v>
      </c>
      <c r="AK8" s="22" t="s">
        <v>22</v>
      </c>
      <c r="AN8" s="23" t="s">
        <v>23</v>
      </c>
      <c r="AR8" s="15"/>
      <c r="BE8" s="155"/>
      <c r="BS8" s="12" t="s">
        <v>6</v>
      </c>
    </row>
    <row r="9" spans="1:74" ht="14.45" customHeight="1">
      <c r="B9" s="15"/>
      <c r="AR9" s="15"/>
      <c r="BE9" s="155"/>
      <c r="BS9" s="12" t="s">
        <v>6</v>
      </c>
    </row>
    <row r="10" spans="1:74" ht="12" customHeight="1">
      <c r="B10" s="15"/>
      <c r="D10" s="22" t="s">
        <v>24</v>
      </c>
      <c r="AK10" s="22" t="s">
        <v>25</v>
      </c>
      <c r="AN10" s="20" t="s">
        <v>26</v>
      </c>
      <c r="AR10" s="15"/>
      <c r="BE10" s="155"/>
      <c r="BS10" s="12" t="s">
        <v>6</v>
      </c>
    </row>
    <row r="11" spans="1:74" ht="18.399999999999999" customHeight="1">
      <c r="B11" s="15"/>
      <c r="E11" s="20" t="s">
        <v>27</v>
      </c>
      <c r="AK11" s="22" t="s">
        <v>28</v>
      </c>
      <c r="AN11" s="20" t="s">
        <v>29</v>
      </c>
      <c r="AR11" s="15"/>
      <c r="BE11" s="155"/>
      <c r="BS11" s="12" t="s">
        <v>6</v>
      </c>
    </row>
    <row r="12" spans="1:74" ht="6.95" customHeight="1">
      <c r="B12" s="15"/>
      <c r="AR12" s="15"/>
      <c r="BE12" s="155"/>
      <c r="BS12" s="12" t="s">
        <v>6</v>
      </c>
    </row>
    <row r="13" spans="1:74" ht="12" customHeight="1">
      <c r="B13" s="15"/>
      <c r="D13" s="22" t="s">
        <v>30</v>
      </c>
      <c r="AK13" s="22" t="s">
        <v>25</v>
      </c>
      <c r="AN13" s="24" t="s">
        <v>31</v>
      </c>
      <c r="AR13" s="15"/>
      <c r="BE13" s="155"/>
      <c r="BS13" s="12" t="s">
        <v>6</v>
      </c>
    </row>
    <row r="14" spans="1:74" ht="12.75">
      <c r="B14" s="15"/>
      <c r="E14" s="159" t="s">
        <v>31</v>
      </c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22" t="s">
        <v>28</v>
      </c>
      <c r="AN14" s="24" t="s">
        <v>31</v>
      </c>
      <c r="AR14" s="15"/>
      <c r="BE14" s="155"/>
      <c r="BS14" s="12" t="s">
        <v>6</v>
      </c>
    </row>
    <row r="15" spans="1:74" ht="6.95" customHeight="1">
      <c r="B15" s="15"/>
      <c r="AR15" s="15"/>
      <c r="BE15" s="155"/>
      <c r="BS15" s="12" t="s">
        <v>4</v>
      </c>
    </row>
    <row r="16" spans="1:74" ht="12" customHeight="1">
      <c r="B16" s="15"/>
      <c r="D16" s="22" t="s">
        <v>32</v>
      </c>
      <c r="AK16" s="22" t="s">
        <v>25</v>
      </c>
      <c r="AN16" s="20" t="s">
        <v>1</v>
      </c>
      <c r="AR16" s="15"/>
      <c r="BE16" s="155"/>
      <c r="BS16" s="12" t="s">
        <v>4</v>
      </c>
    </row>
    <row r="17" spans="2:71" ht="18.399999999999999" customHeight="1">
      <c r="B17" s="15"/>
      <c r="E17" s="20" t="s">
        <v>33</v>
      </c>
      <c r="AK17" s="22" t="s">
        <v>28</v>
      </c>
      <c r="AN17" s="20" t="s">
        <v>1</v>
      </c>
      <c r="AR17" s="15"/>
      <c r="BE17" s="155"/>
      <c r="BS17" s="12" t="s">
        <v>34</v>
      </c>
    </row>
    <row r="18" spans="2:71" ht="6.95" customHeight="1">
      <c r="B18" s="15"/>
      <c r="AR18" s="15"/>
      <c r="BE18" s="155"/>
      <c r="BS18" s="12" t="s">
        <v>6</v>
      </c>
    </row>
    <row r="19" spans="2:71" ht="12" customHeight="1">
      <c r="B19" s="15"/>
      <c r="D19" s="22" t="s">
        <v>35</v>
      </c>
      <c r="AK19" s="22" t="s">
        <v>25</v>
      </c>
      <c r="AN19" s="20" t="s">
        <v>1</v>
      </c>
      <c r="AR19" s="15"/>
      <c r="BE19" s="155"/>
      <c r="BS19" s="12" t="s">
        <v>6</v>
      </c>
    </row>
    <row r="20" spans="2:71" ht="18.399999999999999" customHeight="1">
      <c r="B20" s="15"/>
      <c r="E20" s="20" t="s">
        <v>36</v>
      </c>
      <c r="AK20" s="22" t="s">
        <v>28</v>
      </c>
      <c r="AN20" s="20" t="s">
        <v>1</v>
      </c>
      <c r="AR20" s="15"/>
      <c r="BE20" s="155"/>
      <c r="BS20" s="12" t="s">
        <v>34</v>
      </c>
    </row>
    <row r="21" spans="2:71" ht="6.95" customHeight="1">
      <c r="B21" s="15"/>
      <c r="AR21" s="15"/>
      <c r="BE21" s="155"/>
    </row>
    <row r="22" spans="2:71" ht="12" customHeight="1">
      <c r="B22" s="15"/>
      <c r="D22" s="22" t="s">
        <v>37</v>
      </c>
      <c r="AR22" s="15"/>
      <c r="BE22" s="155"/>
    </row>
    <row r="23" spans="2:71" ht="16.5" customHeight="1">
      <c r="B23" s="15"/>
      <c r="E23" s="161" t="s">
        <v>1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161"/>
      <c r="AD23" s="161"/>
      <c r="AE23" s="161"/>
      <c r="AF23" s="161"/>
      <c r="AG23" s="161"/>
      <c r="AH23" s="161"/>
      <c r="AI23" s="161"/>
      <c r="AJ23" s="161"/>
      <c r="AK23" s="161"/>
      <c r="AL23" s="161"/>
      <c r="AM23" s="161"/>
      <c r="AN23" s="161"/>
      <c r="AR23" s="15"/>
      <c r="BE23" s="155"/>
    </row>
    <row r="24" spans="2:71" ht="6.95" customHeight="1">
      <c r="B24" s="15"/>
      <c r="AR24" s="15"/>
      <c r="BE24" s="155"/>
    </row>
    <row r="25" spans="2:71" ht="6.95" customHeight="1">
      <c r="B25" s="1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5"/>
      <c r="BE25" s="155"/>
    </row>
    <row r="26" spans="2:71" s="1" customFormat="1" ht="25.9" customHeight="1">
      <c r="B26" s="26"/>
      <c r="D26" s="27" t="s">
        <v>38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62" t="e">
        <f>ROUND(AG94,2)</f>
        <v>#REF!</v>
      </c>
      <c r="AL26" s="163"/>
      <c r="AM26" s="163"/>
      <c r="AN26" s="163"/>
      <c r="AO26" s="163"/>
      <c r="AR26" s="26"/>
      <c r="BE26" s="155"/>
    </row>
    <row r="27" spans="2:71" s="1" customFormat="1" ht="6.95" customHeight="1">
      <c r="B27" s="26"/>
      <c r="AR27" s="26"/>
      <c r="BE27" s="155"/>
    </row>
    <row r="28" spans="2:71" s="1" customFormat="1" ht="12.75">
      <c r="B28" s="26"/>
      <c r="L28" s="164" t="s">
        <v>39</v>
      </c>
      <c r="M28" s="164"/>
      <c r="N28" s="164"/>
      <c r="O28" s="164"/>
      <c r="P28" s="164"/>
      <c r="W28" s="164" t="s">
        <v>40</v>
      </c>
      <c r="X28" s="164"/>
      <c r="Y28" s="164"/>
      <c r="Z28" s="164"/>
      <c r="AA28" s="164"/>
      <c r="AB28" s="164"/>
      <c r="AC28" s="164"/>
      <c r="AD28" s="164"/>
      <c r="AE28" s="164"/>
      <c r="AK28" s="164" t="s">
        <v>41</v>
      </c>
      <c r="AL28" s="164"/>
      <c r="AM28" s="164"/>
      <c r="AN28" s="164"/>
      <c r="AO28" s="164"/>
      <c r="AR28" s="26"/>
      <c r="BE28" s="155"/>
    </row>
    <row r="29" spans="2:71" s="2" customFormat="1" ht="14.45" customHeight="1">
      <c r="B29" s="30"/>
      <c r="D29" s="22" t="s">
        <v>42</v>
      </c>
      <c r="F29" s="22" t="s">
        <v>43</v>
      </c>
      <c r="L29" s="149">
        <v>0.21</v>
      </c>
      <c r="M29" s="148"/>
      <c r="N29" s="148"/>
      <c r="O29" s="148"/>
      <c r="P29" s="148"/>
      <c r="W29" s="147" t="e">
        <f>ROUND(AZ94, 2)</f>
        <v>#REF!</v>
      </c>
      <c r="X29" s="148"/>
      <c r="Y29" s="148"/>
      <c r="Z29" s="148"/>
      <c r="AA29" s="148"/>
      <c r="AB29" s="148"/>
      <c r="AC29" s="148"/>
      <c r="AD29" s="148"/>
      <c r="AE29" s="148"/>
      <c r="AK29" s="147" t="e">
        <f>ROUND(AV94, 2)</f>
        <v>#REF!</v>
      </c>
      <c r="AL29" s="148"/>
      <c r="AM29" s="148"/>
      <c r="AN29" s="148"/>
      <c r="AO29" s="148"/>
      <c r="AR29" s="30"/>
      <c r="BE29" s="156"/>
    </row>
    <row r="30" spans="2:71" s="2" customFormat="1" ht="14.45" customHeight="1">
      <c r="B30" s="30"/>
      <c r="F30" s="22" t="s">
        <v>44</v>
      </c>
      <c r="L30" s="149">
        <v>0.12</v>
      </c>
      <c r="M30" s="148"/>
      <c r="N30" s="148"/>
      <c r="O30" s="148"/>
      <c r="P30" s="148"/>
      <c r="W30" s="147">
        <f>ROUND(BA94, 2)</f>
        <v>0</v>
      </c>
      <c r="X30" s="148"/>
      <c r="Y30" s="148"/>
      <c r="Z30" s="148"/>
      <c r="AA30" s="148"/>
      <c r="AB30" s="148"/>
      <c r="AC30" s="148"/>
      <c r="AD30" s="148"/>
      <c r="AE30" s="148"/>
      <c r="AK30" s="147">
        <f>ROUND(AW94, 2)</f>
        <v>0</v>
      </c>
      <c r="AL30" s="148"/>
      <c r="AM30" s="148"/>
      <c r="AN30" s="148"/>
      <c r="AO30" s="148"/>
      <c r="AR30" s="30"/>
      <c r="BE30" s="156"/>
    </row>
    <row r="31" spans="2:71" s="2" customFormat="1" ht="14.45" hidden="1" customHeight="1">
      <c r="B31" s="30"/>
      <c r="F31" s="22" t="s">
        <v>45</v>
      </c>
      <c r="L31" s="149">
        <v>0.21</v>
      </c>
      <c r="M31" s="148"/>
      <c r="N31" s="148"/>
      <c r="O31" s="148"/>
      <c r="P31" s="148"/>
      <c r="W31" s="147">
        <f>ROUND(BB94, 2)</f>
        <v>0</v>
      </c>
      <c r="X31" s="148"/>
      <c r="Y31" s="148"/>
      <c r="Z31" s="148"/>
      <c r="AA31" s="148"/>
      <c r="AB31" s="148"/>
      <c r="AC31" s="148"/>
      <c r="AD31" s="148"/>
      <c r="AE31" s="148"/>
      <c r="AK31" s="147">
        <v>0</v>
      </c>
      <c r="AL31" s="148"/>
      <c r="AM31" s="148"/>
      <c r="AN31" s="148"/>
      <c r="AO31" s="148"/>
      <c r="AR31" s="30"/>
      <c r="BE31" s="156"/>
    </row>
    <row r="32" spans="2:71" s="2" customFormat="1" ht="14.45" hidden="1" customHeight="1">
      <c r="B32" s="30"/>
      <c r="F32" s="22" t="s">
        <v>46</v>
      </c>
      <c r="L32" s="149">
        <v>0.12</v>
      </c>
      <c r="M32" s="148"/>
      <c r="N32" s="148"/>
      <c r="O32" s="148"/>
      <c r="P32" s="148"/>
      <c r="W32" s="147">
        <f>ROUND(BC94, 2)</f>
        <v>0</v>
      </c>
      <c r="X32" s="148"/>
      <c r="Y32" s="148"/>
      <c r="Z32" s="148"/>
      <c r="AA32" s="148"/>
      <c r="AB32" s="148"/>
      <c r="AC32" s="148"/>
      <c r="AD32" s="148"/>
      <c r="AE32" s="148"/>
      <c r="AK32" s="147">
        <v>0</v>
      </c>
      <c r="AL32" s="148"/>
      <c r="AM32" s="148"/>
      <c r="AN32" s="148"/>
      <c r="AO32" s="148"/>
      <c r="AR32" s="30"/>
      <c r="BE32" s="156"/>
    </row>
    <row r="33" spans="2:57" s="2" customFormat="1" ht="14.45" hidden="1" customHeight="1">
      <c r="B33" s="30"/>
      <c r="F33" s="22" t="s">
        <v>47</v>
      </c>
      <c r="L33" s="149">
        <v>0</v>
      </c>
      <c r="M33" s="148"/>
      <c r="N33" s="148"/>
      <c r="O33" s="148"/>
      <c r="P33" s="148"/>
      <c r="W33" s="147">
        <f>ROUND(BD94, 2)</f>
        <v>0</v>
      </c>
      <c r="X33" s="148"/>
      <c r="Y33" s="148"/>
      <c r="Z33" s="148"/>
      <c r="AA33" s="148"/>
      <c r="AB33" s="148"/>
      <c r="AC33" s="148"/>
      <c r="AD33" s="148"/>
      <c r="AE33" s="148"/>
      <c r="AK33" s="147">
        <v>0</v>
      </c>
      <c r="AL33" s="148"/>
      <c r="AM33" s="148"/>
      <c r="AN33" s="148"/>
      <c r="AO33" s="148"/>
      <c r="AR33" s="30"/>
      <c r="BE33" s="156"/>
    </row>
    <row r="34" spans="2:57" s="1" customFormat="1" ht="6.95" customHeight="1">
      <c r="B34" s="26"/>
      <c r="AR34" s="26"/>
      <c r="BE34" s="155"/>
    </row>
    <row r="35" spans="2:57" s="1" customFormat="1" ht="25.9" customHeight="1">
      <c r="B35" s="26"/>
      <c r="C35" s="31"/>
      <c r="D35" s="32" t="s">
        <v>48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49</v>
      </c>
      <c r="U35" s="33"/>
      <c r="V35" s="33"/>
      <c r="W35" s="33"/>
      <c r="X35" s="150" t="s">
        <v>50</v>
      </c>
      <c r="Y35" s="151"/>
      <c r="Z35" s="151"/>
      <c r="AA35" s="151"/>
      <c r="AB35" s="151"/>
      <c r="AC35" s="33"/>
      <c r="AD35" s="33"/>
      <c r="AE35" s="33"/>
      <c r="AF35" s="33"/>
      <c r="AG35" s="33"/>
      <c r="AH35" s="33"/>
      <c r="AI35" s="33"/>
      <c r="AJ35" s="33"/>
      <c r="AK35" s="152" t="e">
        <f>SUM(AK26:AK33)</f>
        <v>#REF!</v>
      </c>
      <c r="AL35" s="151"/>
      <c r="AM35" s="151"/>
      <c r="AN35" s="151"/>
      <c r="AO35" s="153"/>
      <c r="AP35" s="31"/>
      <c r="AQ35" s="31"/>
      <c r="AR35" s="26"/>
    </row>
    <row r="36" spans="2:57" s="1" customFormat="1" ht="6.95" customHeight="1">
      <c r="B36" s="26"/>
      <c r="AR36" s="26"/>
    </row>
    <row r="37" spans="2:57" s="1" customFormat="1" ht="14.45" customHeight="1">
      <c r="B37" s="26"/>
      <c r="AR37" s="26"/>
    </row>
    <row r="38" spans="2:57" ht="14.45" customHeight="1">
      <c r="B38" s="15"/>
      <c r="AR38" s="15"/>
    </row>
    <row r="39" spans="2:57" ht="14.45" customHeight="1">
      <c r="B39" s="15"/>
      <c r="AR39" s="15"/>
    </row>
    <row r="40" spans="2:57" ht="14.45" customHeight="1">
      <c r="B40" s="15"/>
      <c r="AR40" s="15"/>
    </row>
    <row r="41" spans="2:57" ht="14.45" customHeight="1">
      <c r="B41" s="15"/>
      <c r="AR41" s="15"/>
    </row>
    <row r="42" spans="2:57" ht="14.45" customHeight="1">
      <c r="B42" s="15"/>
      <c r="AR42" s="15"/>
    </row>
    <row r="43" spans="2:57" ht="14.45" customHeight="1">
      <c r="B43" s="15"/>
      <c r="AR43" s="15"/>
    </row>
    <row r="44" spans="2:57" ht="14.45" customHeight="1">
      <c r="B44" s="15"/>
      <c r="AR44" s="15"/>
    </row>
    <row r="45" spans="2:57" ht="14.45" customHeight="1">
      <c r="B45" s="15"/>
      <c r="AR45" s="15"/>
    </row>
    <row r="46" spans="2:57" ht="14.45" customHeight="1">
      <c r="B46" s="15"/>
      <c r="AR46" s="15"/>
    </row>
    <row r="47" spans="2:57" ht="14.45" customHeight="1">
      <c r="B47" s="15"/>
      <c r="AR47" s="15"/>
    </row>
    <row r="48" spans="2:57" ht="14.45" customHeight="1">
      <c r="B48" s="15"/>
      <c r="AR48" s="15"/>
    </row>
    <row r="49" spans="2:44" s="1" customFormat="1" ht="14.45" customHeight="1">
      <c r="B49" s="26"/>
      <c r="D49" s="35" t="s">
        <v>51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52</v>
      </c>
      <c r="AI49" s="36"/>
      <c r="AJ49" s="36"/>
      <c r="AK49" s="36"/>
      <c r="AL49" s="36"/>
      <c r="AM49" s="36"/>
      <c r="AN49" s="36"/>
      <c r="AO49" s="36"/>
      <c r="AR49" s="26"/>
    </row>
    <row r="50" spans="2:44">
      <c r="B50" s="15"/>
      <c r="AR50" s="15"/>
    </row>
    <row r="51" spans="2:44">
      <c r="B51" s="15"/>
      <c r="AR51" s="15"/>
    </row>
    <row r="52" spans="2:44">
      <c r="B52" s="15"/>
      <c r="AR52" s="15"/>
    </row>
    <row r="53" spans="2:44">
      <c r="B53" s="15"/>
      <c r="AR53" s="15"/>
    </row>
    <row r="54" spans="2:44">
      <c r="B54" s="15"/>
      <c r="AR54" s="15"/>
    </row>
    <row r="55" spans="2:44">
      <c r="B55" s="15"/>
      <c r="AR55" s="15"/>
    </row>
    <row r="56" spans="2:44">
      <c r="B56" s="15"/>
      <c r="AR56" s="15"/>
    </row>
    <row r="57" spans="2:44">
      <c r="B57" s="15"/>
      <c r="AR57" s="15"/>
    </row>
    <row r="58" spans="2:44">
      <c r="B58" s="15"/>
      <c r="AR58" s="15"/>
    </row>
    <row r="59" spans="2:44">
      <c r="B59" s="15"/>
      <c r="AR59" s="15"/>
    </row>
    <row r="60" spans="2:44" s="1" customFormat="1" ht="12.75">
      <c r="B60" s="26"/>
      <c r="D60" s="37" t="s">
        <v>53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7" t="s">
        <v>54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7" t="s">
        <v>53</v>
      </c>
      <c r="AI60" s="28"/>
      <c r="AJ60" s="28"/>
      <c r="AK60" s="28"/>
      <c r="AL60" s="28"/>
      <c r="AM60" s="37" t="s">
        <v>54</v>
      </c>
      <c r="AN60" s="28"/>
      <c r="AO60" s="28"/>
      <c r="AR60" s="26"/>
    </row>
    <row r="61" spans="2:44">
      <c r="B61" s="15"/>
      <c r="AR61" s="15"/>
    </row>
    <row r="62" spans="2:44">
      <c r="B62" s="15"/>
      <c r="AR62" s="15"/>
    </row>
    <row r="63" spans="2:44">
      <c r="B63" s="15"/>
      <c r="AR63" s="15"/>
    </row>
    <row r="64" spans="2:44" s="1" customFormat="1" ht="12.75">
      <c r="B64" s="26"/>
      <c r="D64" s="35" t="s">
        <v>55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5" t="s">
        <v>56</v>
      </c>
      <c r="AI64" s="36"/>
      <c r="AJ64" s="36"/>
      <c r="AK64" s="36"/>
      <c r="AL64" s="36"/>
      <c r="AM64" s="36"/>
      <c r="AN64" s="36"/>
      <c r="AO64" s="36"/>
      <c r="AR64" s="26"/>
    </row>
    <row r="65" spans="2:44">
      <c r="B65" s="15"/>
      <c r="AR65" s="15"/>
    </row>
    <row r="66" spans="2:44">
      <c r="B66" s="15"/>
      <c r="AR66" s="15"/>
    </row>
    <row r="67" spans="2:44">
      <c r="B67" s="15"/>
      <c r="AR67" s="15"/>
    </row>
    <row r="68" spans="2:44">
      <c r="B68" s="15"/>
      <c r="AR68" s="15"/>
    </row>
    <row r="69" spans="2:44">
      <c r="B69" s="15"/>
      <c r="AR69" s="15"/>
    </row>
    <row r="70" spans="2:44">
      <c r="B70" s="15"/>
      <c r="AR70" s="15"/>
    </row>
    <row r="71" spans="2:44">
      <c r="B71" s="15"/>
      <c r="AR71" s="15"/>
    </row>
    <row r="72" spans="2:44">
      <c r="B72" s="15"/>
      <c r="AR72" s="15"/>
    </row>
    <row r="73" spans="2:44">
      <c r="B73" s="15"/>
      <c r="AR73" s="15"/>
    </row>
    <row r="74" spans="2:44">
      <c r="B74" s="15"/>
      <c r="AR74" s="15"/>
    </row>
    <row r="75" spans="2:44" s="1" customFormat="1" ht="12.75">
      <c r="B75" s="26"/>
      <c r="D75" s="37" t="s">
        <v>53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7" t="s">
        <v>54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7" t="s">
        <v>53</v>
      </c>
      <c r="AI75" s="28"/>
      <c r="AJ75" s="28"/>
      <c r="AK75" s="28"/>
      <c r="AL75" s="28"/>
      <c r="AM75" s="37" t="s">
        <v>54</v>
      </c>
      <c r="AN75" s="28"/>
      <c r="AO75" s="28"/>
      <c r="AR75" s="26"/>
    </row>
    <row r="76" spans="2:44" s="1" customFormat="1">
      <c r="B76" s="26"/>
      <c r="AR76" s="26"/>
    </row>
    <row r="77" spans="2:44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6"/>
    </row>
    <row r="81" spans="1:90" s="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6"/>
    </row>
    <row r="82" spans="1:90" s="1" customFormat="1" ht="24.95" customHeight="1">
      <c r="B82" s="26"/>
      <c r="C82" s="16" t="s">
        <v>57</v>
      </c>
      <c r="AR82" s="26"/>
    </row>
    <row r="83" spans="1:90" s="1" customFormat="1" ht="6.95" customHeight="1">
      <c r="B83" s="26"/>
      <c r="AR83" s="26"/>
    </row>
    <row r="84" spans="1:90" s="3" customFormat="1" ht="12" customHeight="1">
      <c r="B84" s="42"/>
      <c r="C84" s="22" t="s">
        <v>13</v>
      </c>
      <c r="L84" s="3" t="str">
        <f>K5</f>
        <v>OR_PHA</v>
      </c>
      <c r="AR84" s="42"/>
    </row>
    <row r="85" spans="1:90" s="4" customFormat="1" ht="36.950000000000003" customHeight="1">
      <c r="B85" s="43"/>
      <c r="C85" s="44" t="s">
        <v>16</v>
      </c>
      <c r="L85" s="138" t="str">
        <f>K6</f>
        <v>Čištění kanalizace a jímek v obvodu OŘ PHA 2025 - 2027</v>
      </c>
      <c r="M85" s="139"/>
      <c r="N85" s="139"/>
      <c r="O85" s="139"/>
      <c r="P85" s="139"/>
      <c r="Q85" s="139"/>
      <c r="R85" s="139"/>
      <c r="S85" s="139"/>
      <c r="T85" s="139"/>
      <c r="U85" s="139"/>
      <c r="V85" s="139"/>
      <c r="W85" s="139"/>
      <c r="X85" s="139"/>
      <c r="Y85" s="139"/>
      <c r="Z85" s="139"/>
      <c r="AA85" s="139"/>
      <c r="AB85" s="139"/>
      <c r="AC85" s="139"/>
      <c r="AD85" s="139"/>
      <c r="AE85" s="139"/>
      <c r="AF85" s="139"/>
      <c r="AG85" s="139"/>
      <c r="AH85" s="139"/>
      <c r="AI85" s="139"/>
      <c r="AJ85" s="139"/>
      <c r="AR85" s="43"/>
    </row>
    <row r="86" spans="1:90" s="1" customFormat="1" ht="6.95" customHeight="1">
      <c r="B86" s="26"/>
      <c r="AR86" s="26"/>
    </row>
    <row r="87" spans="1:90" s="1" customFormat="1" ht="12" customHeight="1">
      <c r="B87" s="26"/>
      <c r="C87" s="22" t="s">
        <v>20</v>
      </c>
      <c r="L87" s="45" t="str">
        <f>IF(K8="","",K8)</f>
        <v>obvod OŘ Praha</v>
      </c>
      <c r="AI87" s="22" t="s">
        <v>22</v>
      </c>
      <c r="AM87" s="140" t="str">
        <f>IF(AN8= "","",AN8)</f>
        <v>8. 4. 2025</v>
      </c>
      <c r="AN87" s="140"/>
      <c r="AR87" s="26"/>
    </row>
    <row r="88" spans="1:90" s="1" customFormat="1" ht="6.95" customHeight="1">
      <c r="B88" s="26"/>
      <c r="AR88" s="26"/>
    </row>
    <row r="89" spans="1:90" s="1" customFormat="1" ht="15.2" customHeight="1">
      <c r="B89" s="26"/>
      <c r="C89" s="22" t="s">
        <v>24</v>
      </c>
      <c r="L89" s="3" t="str">
        <f>IF(E11= "","",E11)</f>
        <v>Správa železnic, státní organizace</v>
      </c>
      <c r="AI89" s="22" t="s">
        <v>32</v>
      </c>
      <c r="AM89" s="141" t="str">
        <f>IF(E17="","",E17)</f>
        <v xml:space="preserve"> </v>
      </c>
      <c r="AN89" s="142"/>
      <c r="AO89" s="142"/>
      <c r="AP89" s="142"/>
      <c r="AR89" s="26"/>
      <c r="AS89" s="143" t="s">
        <v>58</v>
      </c>
      <c r="AT89" s="144"/>
      <c r="AU89" s="47"/>
      <c r="AV89" s="47"/>
      <c r="AW89" s="47"/>
      <c r="AX89" s="47"/>
      <c r="AY89" s="47"/>
      <c r="AZ89" s="47"/>
      <c r="BA89" s="47"/>
      <c r="BB89" s="47"/>
      <c r="BC89" s="47"/>
      <c r="BD89" s="48"/>
    </row>
    <row r="90" spans="1:90" s="1" customFormat="1" ht="15.2" customHeight="1">
      <c r="B90" s="26"/>
      <c r="C90" s="22" t="s">
        <v>30</v>
      </c>
      <c r="L90" s="3" t="str">
        <f>IF(E14= "Vyplň údaj","",E14)</f>
        <v/>
      </c>
      <c r="AI90" s="22" t="s">
        <v>35</v>
      </c>
      <c r="AM90" s="141" t="str">
        <f>IF(E20="","",E20)</f>
        <v>L. Ulrich, DiS.</v>
      </c>
      <c r="AN90" s="142"/>
      <c r="AO90" s="142"/>
      <c r="AP90" s="142"/>
      <c r="AR90" s="26"/>
      <c r="AS90" s="145"/>
      <c r="AT90" s="146"/>
      <c r="BD90" s="50"/>
    </row>
    <row r="91" spans="1:90" s="1" customFormat="1" ht="10.9" customHeight="1">
      <c r="B91" s="26"/>
      <c r="AR91" s="26"/>
      <c r="AS91" s="145"/>
      <c r="AT91" s="146"/>
      <c r="BD91" s="50"/>
    </row>
    <row r="92" spans="1:90" s="1" customFormat="1" ht="29.25" customHeight="1">
      <c r="B92" s="26"/>
      <c r="C92" s="128" t="s">
        <v>59</v>
      </c>
      <c r="D92" s="129"/>
      <c r="E92" s="129"/>
      <c r="F92" s="129"/>
      <c r="G92" s="129"/>
      <c r="H92" s="51"/>
      <c r="I92" s="130" t="s">
        <v>60</v>
      </c>
      <c r="J92" s="129"/>
      <c r="K92" s="129"/>
      <c r="L92" s="129"/>
      <c r="M92" s="129"/>
      <c r="N92" s="129"/>
      <c r="O92" s="129"/>
      <c r="P92" s="129"/>
      <c r="Q92" s="129"/>
      <c r="R92" s="129"/>
      <c r="S92" s="129"/>
      <c r="T92" s="129"/>
      <c r="U92" s="129"/>
      <c r="V92" s="129"/>
      <c r="W92" s="129"/>
      <c r="X92" s="129"/>
      <c r="Y92" s="129"/>
      <c r="Z92" s="129"/>
      <c r="AA92" s="129"/>
      <c r="AB92" s="129"/>
      <c r="AC92" s="129"/>
      <c r="AD92" s="129"/>
      <c r="AE92" s="129"/>
      <c r="AF92" s="129"/>
      <c r="AG92" s="131" t="s">
        <v>61</v>
      </c>
      <c r="AH92" s="129"/>
      <c r="AI92" s="129"/>
      <c r="AJ92" s="129"/>
      <c r="AK92" s="129"/>
      <c r="AL92" s="129"/>
      <c r="AM92" s="129"/>
      <c r="AN92" s="130" t="s">
        <v>62</v>
      </c>
      <c r="AO92" s="129"/>
      <c r="AP92" s="132"/>
      <c r="AQ92" s="52" t="s">
        <v>63</v>
      </c>
      <c r="AR92" s="26"/>
      <c r="AS92" s="53" t="s">
        <v>64</v>
      </c>
      <c r="AT92" s="54" t="s">
        <v>65</v>
      </c>
      <c r="AU92" s="54" t="s">
        <v>66</v>
      </c>
      <c r="AV92" s="54" t="s">
        <v>67</v>
      </c>
      <c r="AW92" s="54" t="s">
        <v>68</v>
      </c>
      <c r="AX92" s="54" t="s">
        <v>69</v>
      </c>
      <c r="AY92" s="54" t="s">
        <v>70</v>
      </c>
      <c r="AZ92" s="54" t="s">
        <v>71</v>
      </c>
      <c r="BA92" s="54" t="s">
        <v>72</v>
      </c>
      <c r="BB92" s="54" t="s">
        <v>73</v>
      </c>
      <c r="BC92" s="54" t="s">
        <v>74</v>
      </c>
      <c r="BD92" s="55" t="s">
        <v>75</v>
      </c>
    </row>
    <row r="93" spans="1:90" s="1" customFormat="1" ht="10.9" customHeight="1">
      <c r="B93" s="26"/>
      <c r="AR93" s="26"/>
      <c r="AS93" s="56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8"/>
    </row>
    <row r="94" spans="1:90" s="5" customFormat="1" ht="32.450000000000003" customHeight="1">
      <c r="B94" s="57"/>
      <c r="C94" s="58" t="s">
        <v>76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136" t="e">
        <f>ROUND(AG95,2)</f>
        <v>#REF!</v>
      </c>
      <c r="AH94" s="136"/>
      <c r="AI94" s="136"/>
      <c r="AJ94" s="136"/>
      <c r="AK94" s="136"/>
      <c r="AL94" s="136"/>
      <c r="AM94" s="136"/>
      <c r="AN94" s="137" t="e">
        <f>SUM(AG94,AT94)</f>
        <v>#REF!</v>
      </c>
      <c r="AO94" s="137"/>
      <c r="AP94" s="137"/>
      <c r="AQ94" s="60" t="s">
        <v>1</v>
      </c>
      <c r="AR94" s="57"/>
      <c r="AS94" s="61">
        <f>ROUND(AS95,2)</f>
        <v>0</v>
      </c>
      <c r="AT94" s="62" t="e">
        <f>ROUND(SUM(AV94:AW94),2)</f>
        <v>#REF!</v>
      </c>
      <c r="AU94" s="63" t="e">
        <f>ROUND(AU95,5)</f>
        <v>#REF!</v>
      </c>
      <c r="AV94" s="62" t="e">
        <f>ROUND(AZ94*L29,2)</f>
        <v>#REF!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 t="e">
        <f>ROUND(AZ95,2)</f>
        <v>#REF!</v>
      </c>
      <c r="BA94" s="62">
        <f>ROUND(BA95,2)</f>
        <v>0</v>
      </c>
      <c r="BB94" s="62">
        <f>ROUND(BB95,2)</f>
        <v>0</v>
      </c>
      <c r="BC94" s="62">
        <f>ROUND(BC95,2)</f>
        <v>0</v>
      </c>
      <c r="BD94" s="64">
        <f>ROUND(BD95,2)</f>
        <v>0</v>
      </c>
      <c r="BS94" s="65" t="s">
        <v>77</v>
      </c>
      <c r="BT94" s="65" t="s">
        <v>78</v>
      </c>
      <c r="BV94" s="65" t="s">
        <v>79</v>
      </c>
      <c r="BW94" s="65" t="s">
        <v>5</v>
      </c>
      <c r="BX94" s="65" t="s">
        <v>80</v>
      </c>
      <c r="CL94" s="65" t="s">
        <v>1</v>
      </c>
    </row>
    <row r="95" spans="1:90" s="6" customFormat="1" ht="24.75" customHeight="1">
      <c r="A95" s="66" t="s">
        <v>81</v>
      </c>
      <c r="B95" s="67"/>
      <c r="C95" s="68"/>
      <c r="D95" s="135" t="s">
        <v>14</v>
      </c>
      <c r="E95" s="135"/>
      <c r="F95" s="135"/>
      <c r="G95" s="135"/>
      <c r="H95" s="135"/>
      <c r="I95" s="69"/>
      <c r="J95" s="135" t="s">
        <v>17</v>
      </c>
      <c r="K95" s="135"/>
      <c r="L95" s="135"/>
      <c r="M95" s="135"/>
      <c r="N95" s="135"/>
      <c r="O95" s="135"/>
      <c r="P95" s="135"/>
      <c r="Q95" s="135"/>
      <c r="R95" s="135"/>
      <c r="S95" s="135"/>
      <c r="T95" s="135"/>
      <c r="U95" s="135"/>
      <c r="V95" s="135"/>
      <c r="W95" s="135"/>
      <c r="X95" s="135"/>
      <c r="Y95" s="135"/>
      <c r="Z95" s="135"/>
      <c r="AA95" s="135"/>
      <c r="AB95" s="135"/>
      <c r="AC95" s="135"/>
      <c r="AD95" s="135"/>
      <c r="AE95" s="135"/>
      <c r="AF95" s="135"/>
      <c r="AG95" s="133" t="e">
        <f>'OR_PHA - Čištění kanaliza...'!#REF!</f>
        <v>#REF!</v>
      </c>
      <c r="AH95" s="134"/>
      <c r="AI95" s="134"/>
      <c r="AJ95" s="134"/>
      <c r="AK95" s="134"/>
      <c r="AL95" s="134"/>
      <c r="AM95" s="134"/>
      <c r="AN95" s="133" t="e">
        <f>SUM(AG95,AT95)</f>
        <v>#REF!</v>
      </c>
      <c r="AO95" s="134"/>
      <c r="AP95" s="134"/>
      <c r="AQ95" s="70" t="s">
        <v>82</v>
      </c>
      <c r="AR95" s="67"/>
      <c r="AS95" s="71">
        <v>0</v>
      </c>
      <c r="AT95" s="72" t="e">
        <f>ROUND(SUM(AV95:AW95),2)</f>
        <v>#REF!</v>
      </c>
      <c r="AU95" s="73" t="e">
        <f>'OR_PHA - Čištění kanaliza...'!N113</f>
        <v>#REF!</v>
      </c>
      <c r="AV95" s="72" t="e">
        <f>'OR_PHA - Čištění kanaliza...'!#REF!</f>
        <v>#REF!</v>
      </c>
      <c r="AW95" s="72" t="e">
        <f>'OR_PHA - Čištění kanaliza...'!#REF!</f>
        <v>#REF!</v>
      </c>
      <c r="AX95" s="72" t="e">
        <f>'OR_PHA - Čištění kanaliza...'!#REF!</f>
        <v>#REF!</v>
      </c>
      <c r="AY95" s="72" t="e">
        <f>'OR_PHA - Čištění kanaliza...'!#REF!</f>
        <v>#REF!</v>
      </c>
      <c r="AZ95" s="72" t="e">
        <f>'OR_PHA - Čištění kanaliza...'!F31</f>
        <v>#REF!</v>
      </c>
      <c r="BA95" s="72">
        <f>'OR_PHA - Čištění kanaliza...'!F32</f>
        <v>0</v>
      </c>
      <c r="BB95" s="72">
        <f>'OR_PHA - Čištění kanaliza...'!F33</f>
        <v>0</v>
      </c>
      <c r="BC95" s="72">
        <f>'OR_PHA - Čištění kanaliza...'!F34</f>
        <v>0</v>
      </c>
      <c r="BD95" s="74">
        <f>'OR_PHA - Čištění kanaliza...'!F35</f>
        <v>0</v>
      </c>
      <c r="BT95" s="75" t="s">
        <v>83</v>
      </c>
      <c r="BU95" s="75" t="s">
        <v>84</v>
      </c>
      <c r="BV95" s="75" t="s">
        <v>79</v>
      </c>
      <c r="BW95" s="75" t="s">
        <v>5</v>
      </c>
      <c r="BX95" s="75" t="s">
        <v>80</v>
      </c>
      <c r="CL95" s="75" t="s">
        <v>1</v>
      </c>
    </row>
    <row r="96" spans="1:90" s="1" customFormat="1" ht="30" customHeight="1">
      <c r="B96" s="26"/>
      <c r="AR96" s="26"/>
    </row>
    <row r="97" spans="2:44" s="1" customFormat="1" ht="6.95" customHeight="1"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6"/>
    </row>
  </sheetData>
  <sheetProtection algorithmName="SHA-512" hashValue="3sH4carVR5mDiTua+jubHwND0sa8fijQuwvra8ll9ZP/JPnBPRwDlYbTl1GyxgEARIctGHYNHBIudp7nem+IZg==" saltValue="Ui2PINZj11rg4e7WJiEfxMJbNdSBVvWi4IK10kTPL2yoXPZ27el1g+SJXfYFN4Flgb71wBE+5LtvQyn9qBpeXg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Čištění kanaliza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K132"/>
  <sheetViews>
    <sheetView showGridLines="0" tabSelected="1" workbookViewId="0">
      <selection activeCell="C102" sqref="C10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73.6640625" customWidth="1"/>
    <col min="7" max="7" width="10.33203125" customWidth="1"/>
    <col min="8" max="8" width="18.1640625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AR2" s="12" t="s">
        <v>5</v>
      </c>
    </row>
    <row r="3" spans="2:44" ht="6.95" hidden="1" customHeight="1">
      <c r="B3" s="13"/>
      <c r="C3" s="14"/>
      <c r="D3" s="14"/>
      <c r="E3" s="14"/>
      <c r="F3" s="14"/>
      <c r="G3" s="14"/>
      <c r="H3" s="14"/>
      <c r="I3" s="14"/>
      <c r="J3" s="15"/>
      <c r="AR3" s="12" t="s">
        <v>85</v>
      </c>
    </row>
    <row r="4" spans="2:44" ht="24.95" hidden="1" customHeight="1">
      <c r="B4" s="15"/>
      <c r="D4" s="16" t="s">
        <v>86</v>
      </c>
      <c r="J4" s="15"/>
      <c r="K4" s="76" t="s">
        <v>10</v>
      </c>
      <c r="AR4" s="12" t="s">
        <v>4</v>
      </c>
    </row>
    <row r="5" spans="2:44" ht="6.95" hidden="1" customHeight="1">
      <c r="B5" s="15"/>
      <c r="J5" s="15"/>
    </row>
    <row r="6" spans="2:44" s="1" customFormat="1" ht="12" hidden="1" customHeight="1">
      <c r="B6" s="26"/>
      <c r="D6" s="22" t="s">
        <v>16</v>
      </c>
      <c r="J6" s="26"/>
    </row>
    <row r="7" spans="2:44" s="1" customFormat="1" ht="16.5" hidden="1" customHeight="1">
      <c r="B7" s="26"/>
      <c r="E7" s="138" t="s">
        <v>17</v>
      </c>
      <c r="F7" s="165"/>
      <c r="G7" s="165"/>
      <c r="J7" s="26"/>
    </row>
    <row r="8" spans="2:44" s="1" customFormat="1" hidden="1">
      <c r="B8" s="26"/>
      <c r="J8" s="26"/>
    </row>
    <row r="9" spans="2:44" s="1" customFormat="1" ht="12" hidden="1" customHeight="1">
      <c r="B9" s="26"/>
      <c r="D9" s="22" t="s">
        <v>18</v>
      </c>
      <c r="F9" s="20" t="s">
        <v>1</v>
      </c>
      <c r="H9" s="22" t="s">
        <v>19</v>
      </c>
      <c r="J9" s="26"/>
    </row>
    <row r="10" spans="2:44" s="1" customFormat="1" ht="12" hidden="1" customHeight="1">
      <c r="B10" s="26"/>
      <c r="D10" s="22" t="s">
        <v>20</v>
      </c>
      <c r="F10" s="20" t="s">
        <v>21</v>
      </c>
      <c r="H10" s="22" t="s">
        <v>22</v>
      </c>
      <c r="J10" s="26"/>
    </row>
    <row r="11" spans="2:44" s="1" customFormat="1" ht="10.9" hidden="1" customHeight="1">
      <c r="B11" s="26"/>
      <c r="J11" s="26"/>
    </row>
    <row r="12" spans="2:44" s="1" customFormat="1" ht="12" hidden="1" customHeight="1">
      <c r="B12" s="26"/>
      <c r="D12" s="22" t="s">
        <v>24</v>
      </c>
      <c r="H12" s="22" t="s">
        <v>25</v>
      </c>
      <c r="J12" s="26"/>
    </row>
    <row r="13" spans="2:44" s="1" customFormat="1" ht="18" hidden="1" customHeight="1">
      <c r="B13" s="26"/>
      <c r="E13" s="20" t="s">
        <v>27</v>
      </c>
      <c r="H13" s="22" t="s">
        <v>28</v>
      </c>
      <c r="J13" s="26"/>
    </row>
    <row r="14" spans="2:44" s="1" customFormat="1" ht="6.95" hidden="1" customHeight="1">
      <c r="B14" s="26"/>
      <c r="J14" s="26"/>
    </row>
    <row r="15" spans="2:44" s="1" customFormat="1" ht="12" hidden="1" customHeight="1">
      <c r="B15" s="26"/>
      <c r="D15" s="22" t="s">
        <v>30</v>
      </c>
      <c r="H15" s="22" t="s">
        <v>25</v>
      </c>
      <c r="J15" s="26"/>
    </row>
    <row r="16" spans="2:44" s="1" customFormat="1" ht="18" hidden="1" customHeight="1">
      <c r="B16" s="26"/>
      <c r="E16" s="166" t="str">
        <f>'Rekapitulace stavby'!E14</f>
        <v>Vyplň údaj</v>
      </c>
      <c r="F16" s="157"/>
      <c r="G16" s="157"/>
      <c r="H16" s="22" t="s">
        <v>28</v>
      </c>
      <c r="J16" s="26"/>
    </row>
    <row r="17" spans="2:10" s="1" customFormat="1" ht="6.95" hidden="1" customHeight="1">
      <c r="B17" s="26"/>
      <c r="J17" s="26"/>
    </row>
    <row r="18" spans="2:10" s="1" customFormat="1" ht="12" hidden="1" customHeight="1">
      <c r="B18" s="26"/>
      <c r="D18" s="22" t="s">
        <v>32</v>
      </c>
      <c r="H18" s="22" t="s">
        <v>25</v>
      </c>
      <c r="J18" s="26"/>
    </row>
    <row r="19" spans="2:10" s="1" customFormat="1" ht="18" hidden="1" customHeight="1">
      <c r="B19" s="26"/>
      <c r="E19" s="20" t="str">
        <f>IF('Rekapitulace stavby'!E17="","",'Rekapitulace stavby'!E17)</f>
        <v xml:space="preserve"> </v>
      </c>
      <c r="H19" s="22" t="s">
        <v>28</v>
      </c>
      <c r="J19" s="26"/>
    </row>
    <row r="20" spans="2:10" s="1" customFormat="1" ht="6.95" hidden="1" customHeight="1">
      <c r="B20" s="26"/>
      <c r="J20" s="26"/>
    </row>
    <row r="21" spans="2:10" s="1" customFormat="1" ht="12" hidden="1" customHeight="1">
      <c r="B21" s="26"/>
      <c r="D21" s="22" t="s">
        <v>35</v>
      </c>
      <c r="H21" s="22" t="s">
        <v>25</v>
      </c>
      <c r="J21" s="26"/>
    </row>
    <row r="22" spans="2:10" s="1" customFormat="1" ht="18" hidden="1" customHeight="1">
      <c r="B22" s="26"/>
      <c r="E22" s="20" t="s">
        <v>36</v>
      </c>
      <c r="H22" s="22" t="s">
        <v>28</v>
      </c>
      <c r="J22" s="26"/>
    </row>
    <row r="23" spans="2:10" s="1" customFormat="1" ht="6.95" hidden="1" customHeight="1">
      <c r="B23" s="26"/>
      <c r="J23" s="26"/>
    </row>
    <row r="24" spans="2:10" s="1" customFormat="1" ht="12" hidden="1" customHeight="1">
      <c r="B24" s="26"/>
      <c r="D24" s="22" t="s">
        <v>37</v>
      </c>
      <c r="J24" s="26"/>
    </row>
    <row r="25" spans="2:10" s="7" customFormat="1" ht="16.5" hidden="1" customHeight="1">
      <c r="B25" s="77"/>
      <c r="E25" s="161" t="s">
        <v>1</v>
      </c>
      <c r="F25" s="161"/>
      <c r="G25" s="161"/>
      <c r="J25" s="77"/>
    </row>
    <row r="26" spans="2:10" s="1" customFormat="1" ht="6.95" hidden="1" customHeight="1">
      <c r="B26" s="26"/>
      <c r="J26" s="26"/>
    </row>
    <row r="27" spans="2:10" s="1" customFormat="1" ht="6.95" hidden="1" customHeight="1">
      <c r="B27" s="26"/>
      <c r="D27" s="47"/>
      <c r="E27" s="47"/>
      <c r="F27" s="47"/>
      <c r="G27" s="47"/>
      <c r="H27" s="47"/>
      <c r="I27" s="47"/>
      <c r="J27" s="26"/>
    </row>
    <row r="28" spans="2:10" s="1" customFormat="1" ht="25.35" hidden="1" customHeight="1">
      <c r="B28" s="26"/>
      <c r="D28" s="78" t="s">
        <v>38</v>
      </c>
      <c r="J28" s="26"/>
    </row>
    <row r="29" spans="2:10" s="1" customFormat="1" ht="6.95" hidden="1" customHeight="1">
      <c r="B29" s="26"/>
      <c r="D29" s="47"/>
      <c r="E29" s="47"/>
      <c r="F29" s="47"/>
      <c r="G29" s="47"/>
      <c r="H29" s="47"/>
      <c r="I29" s="47"/>
      <c r="J29" s="26"/>
    </row>
    <row r="30" spans="2:10" s="1" customFormat="1" ht="14.45" hidden="1" customHeight="1">
      <c r="B30" s="26"/>
      <c r="F30" s="29" t="s">
        <v>40</v>
      </c>
      <c r="H30" s="29" t="s">
        <v>39</v>
      </c>
      <c r="J30" s="26"/>
    </row>
    <row r="31" spans="2:10" s="1" customFormat="1" ht="14.45" hidden="1" customHeight="1">
      <c r="B31" s="26"/>
      <c r="D31" s="49" t="s">
        <v>42</v>
      </c>
      <c r="E31" s="22" t="s">
        <v>43</v>
      </c>
      <c r="F31" s="79" t="e">
        <f>ROUND((SUM(BC113:BC131)),  2)</f>
        <v>#REF!</v>
      </c>
      <c r="H31" s="80">
        <v>0.21</v>
      </c>
      <c r="J31" s="26"/>
    </row>
    <row r="32" spans="2:10" s="1" customFormat="1" ht="14.45" hidden="1" customHeight="1">
      <c r="B32" s="26"/>
      <c r="E32" s="22" t="s">
        <v>44</v>
      </c>
      <c r="F32" s="79">
        <f>ROUND((SUM(BD113:BD131)),  2)</f>
        <v>0</v>
      </c>
      <c r="H32" s="80">
        <v>0.12</v>
      </c>
      <c r="J32" s="26"/>
    </row>
    <row r="33" spans="2:10" s="1" customFormat="1" ht="14.45" hidden="1" customHeight="1">
      <c r="B33" s="26"/>
      <c r="E33" s="22" t="s">
        <v>45</v>
      </c>
      <c r="F33" s="79">
        <f>ROUND((SUM(BE113:BE131)),  2)</f>
        <v>0</v>
      </c>
      <c r="H33" s="80">
        <v>0.21</v>
      </c>
      <c r="J33" s="26"/>
    </row>
    <row r="34" spans="2:10" s="1" customFormat="1" ht="14.45" hidden="1" customHeight="1">
      <c r="B34" s="26"/>
      <c r="E34" s="22" t="s">
        <v>46</v>
      </c>
      <c r="F34" s="79">
        <f>ROUND((SUM(BF113:BF131)),  2)</f>
        <v>0</v>
      </c>
      <c r="H34" s="80">
        <v>0.12</v>
      </c>
      <c r="J34" s="26"/>
    </row>
    <row r="35" spans="2:10" s="1" customFormat="1" ht="14.45" hidden="1" customHeight="1">
      <c r="B35" s="26"/>
      <c r="E35" s="22" t="s">
        <v>47</v>
      </c>
      <c r="F35" s="79">
        <f>ROUND((SUM(BG113:BG131)),  2)</f>
        <v>0</v>
      </c>
      <c r="H35" s="80">
        <v>0</v>
      </c>
      <c r="J35" s="26"/>
    </row>
    <row r="36" spans="2:10" s="1" customFormat="1" ht="6.95" hidden="1" customHeight="1">
      <c r="B36" s="26"/>
      <c r="J36" s="26"/>
    </row>
    <row r="37" spans="2:10" s="1" customFormat="1" ht="25.35" hidden="1" customHeight="1">
      <c r="B37" s="26"/>
      <c r="C37" s="81"/>
      <c r="D37" s="82" t="s">
        <v>48</v>
      </c>
      <c r="E37" s="51"/>
      <c r="F37" s="51"/>
      <c r="G37" s="83" t="s">
        <v>49</v>
      </c>
      <c r="H37" s="51"/>
      <c r="I37" s="84"/>
      <c r="J37" s="26"/>
    </row>
    <row r="38" spans="2:10" s="1" customFormat="1" ht="14.45" hidden="1" customHeight="1">
      <c r="B38" s="26"/>
      <c r="J38" s="26"/>
    </row>
    <row r="39" spans="2:10" ht="14.45" hidden="1" customHeight="1">
      <c r="B39" s="15"/>
      <c r="J39" s="15"/>
    </row>
    <row r="40" spans="2:10" ht="14.45" hidden="1" customHeight="1">
      <c r="B40" s="15"/>
      <c r="J40" s="15"/>
    </row>
    <row r="41" spans="2:10" ht="14.45" hidden="1" customHeight="1">
      <c r="B41" s="15"/>
      <c r="J41" s="15"/>
    </row>
    <row r="42" spans="2:10" ht="14.45" hidden="1" customHeight="1">
      <c r="B42" s="15"/>
      <c r="J42" s="15"/>
    </row>
    <row r="43" spans="2:10" ht="14.45" hidden="1" customHeight="1">
      <c r="B43" s="15"/>
      <c r="J43" s="15"/>
    </row>
    <row r="44" spans="2:10" ht="14.45" hidden="1" customHeight="1">
      <c r="B44" s="15"/>
      <c r="J44" s="15"/>
    </row>
    <row r="45" spans="2:10" ht="14.45" hidden="1" customHeight="1">
      <c r="B45" s="15"/>
      <c r="J45" s="15"/>
    </row>
    <row r="46" spans="2:10" ht="14.45" hidden="1" customHeight="1">
      <c r="B46" s="15"/>
      <c r="J46" s="15"/>
    </row>
    <row r="47" spans="2:10" ht="14.45" hidden="1" customHeight="1">
      <c r="B47" s="15"/>
      <c r="J47" s="15"/>
    </row>
    <row r="48" spans="2:10" ht="14.45" hidden="1" customHeight="1">
      <c r="B48" s="15"/>
      <c r="J48" s="15"/>
    </row>
    <row r="49" spans="2:10" ht="14.45" hidden="1" customHeight="1">
      <c r="B49" s="15"/>
      <c r="J49" s="15"/>
    </row>
    <row r="50" spans="2:10" s="1" customFormat="1" ht="14.45" hidden="1" customHeight="1">
      <c r="B50" s="26"/>
      <c r="D50" s="35" t="s">
        <v>51</v>
      </c>
      <c r="E50" s="36"/>
      <c r="F50" s="36"/>
      <c r="G50" s="35" t="s">
        <v>52</v>
      </c>
      <c r="H50" s="36"/>
      <c r="I50" s="36"/>
      <c r="J50" s="26"/>
    </row>
    <row r="51" spans="2:10" hidden="1">
      <c r="B51" s="15"/>
      <c r="J51" s="15"/>
    </row>
    <row r="52" spans="2:10" hidden="1">
      <c r="B52" s="15"/>
      <c r="J52" s="15"/>
    </row>
    <row r="53" spans="2:10" hidden="1">
      <c r="B53" s="15"/>
      <c r="J53" s="15"/>
    </row>
    <row r="54" spans="2:10" hidden="1">
      <c r="B54" s="15"/>
      <c r="J54" s="15"/>
    </row>
    <row r="55" spans="2:10" hidden="1">
      <c r="B55" s="15"/>
      <c r="J55" s="15"/>
    </row>
    <row r="56" spans="2:10" hidden="1">
      <c r="B56" s="15"/>
      <c r="J56" s="15"/>
    </row>
    <row r="57" spans="2:10" hidden="1">
      <c r="B57" s="15"/>
      <c r="J57" s="15"/>
    </row>
    <row r="58" spans="2:10" hidden="1">
      <c r="B58" s="15"/>
      <c r="J58" s="15"/>
    </row>
    <row r="59" spans="2:10" hidden="1">
      <c r="B59" s="15"/>
      <c r="J59" s="15"/>
    </row>
    <row r="60" spans="2:10" hidden="1">
      <c r="B60" s="15"/>
      <c r="J60" s="15"/>
    </row>
    <row r="61" spans="2:10" s="1" customFormat="1" ht="12.75" hidden="1">
      <c r="B61" s="26"/>
      <c r="D61" s="37" t="s">
        <v>53</v>
      </c>
      <c r="E61" s="28"/>
      <c r="F61" s="85" t="s">
        <v>54</v>
      </c>
      <c r="G61" s="37" t="s">
        <v>53</v>
      </c>
      <c r="H61" s="28"/>
      <c r="I61" s="28"/>
      <c r="J61" s="26"/>
    </row>
    <row r="62" spans="2:10" hidden="1">
      <c r="B62" s="15"/>
      <c r="J62" s="15"/>
    </row>
    <row r="63" spans="2:10" hidden="1">
      <c r="B63" s="15"/>
      <c r="J63" s="15"/>
    </row>
    <row r="64" spans="2:10" hidden="1">
      <c r="B64" s="15"/>
      <c r="J64" s="15"/>
    </row>
    <row r="65" spans="2:10" s="1" customFormat="1" ht="12.75" hidden="1">
      <c r="B65" s="26"/>
      <c r="D65" s="35" t="s">
        <v>55</v>
      </c>
      <c r="E65" s="36"/>
      <c r="F65" s="36"/>
      <c r="G65" s="35" t="s">
        <v>56</v>
      </c>
      <c r="H65" s="36"/>
      <c r="I65" s="36"/>
      <c r="J65" s="26"/>
    </row>
    <row r="66" spans="2:10" hidden="1">
      <c r="B66" s="15"/>
      <c r="J66" s="15"/>
    </row>
    <row r="67" spans="2:10" hidden="1">
      <c r="B67" s="15"/>
      <c r="J67" s="15"/>
    </row>
    <row r="68" spans="2:10" hidden="1">
      <c r="B68" s="15"/>
      <c r="J68" s="15"/>
    </row>
    <row r="69" spans="2:10" hidden="1">
      <c r="B69" s="15"/>
      <c r="J69" s="15"/>
    </row>
    <row r="70" spans="2:10" hidden="1">
      <c r="B70" s="15"/>
      <c r="J70" s="15"/>
    </row>
    <row r="71" spans="2:10" hidden="1">
      <c r="B71" s="15"/>
      <c r="J71" s="15"/>
    </row>
    <row r="72" spans="2:10" hidden="1">
      <c r="B72" s="15"/>
      <c r="J72" s="15"/>
    </row>
    <row r="73" spans="2:10" hidden="1">
      <c r="B73" s="15"/>
      <c r="J73" s="15"/>
    </row>
    <row r="74" spans="2:10" hidden="1">
      <c r="B74" s="15"/>
      <c r="J74" s="15"/>
    </row>
    <row r="75" spans="2:10" hidden="1">
      <c r="B75" s="15"/>
      <c r="J75" s="15"/>
    </row>
    <row r="76" spans="2:10" s="1" customFormat="1" ht="12.75" hidden="1">
      <c r="B76" s="26"/>
      <c r="D76" s="37" t="s">
        <v>53</v>
      </c>
      <c r="E76" s="28"/>
      <c r="F76" s="85" t="s">
        <v>54</v>
      </c>
      <c r="G76" s="37" t="s">
        <v>53</v>
      </c>
      <c r="H76" s="28"/>
      <c r="I76" s="28"/>
      <c r="J76" s="26"/>
    </row>
    <row r="77" spans="2:10" s="1" customFormat="1" ht="14.45" hidden="1" customHeight="1">
      <c r="B77" s="38"/>
      <c r="C77" s="39"/>
      <c r="D77" s="39"/>
      <c r="E77" s="39"/>
      <c r="F77" s="39"/>
      <c r="G77" s="39"/>
      <c r="H77" s="39"/>
      <c r="I77" s="39"/>
      <c r="J77" s="26"/>
    </row>
    <row r="78" spans="2:10" hidden="1"/>
    <row r="79" spans="2:10" hidden="1"/>
    <row r="80" spans="2:10" hidden="1"/>
    <row r="81" spans="2:45" s="1" customFormat="1" ht="6.95" hidden="1" customHeight="1">
      <c r="B81" s="40"/>
      <c r="C81" s="41"/>
      <c r="D81" s="41"/>
      <c r="E81" s="41"/>
      <c r="F81" s="41"/>
      <c r="G81" s="41"/>
      <c r="H81" s="41"/>
      <c r="I81" s="41"/>
      <c r="J81" s="26"/>
    </row>
    <row r="82" spans="2:45" s="1" customFormat="1" ht="24.95" hidden="1" customHeight="1">
      <c r="B82" s="26"/>
      <c r="C82" s="16" t="s">
        <v>87</v>
      </c>
      <c r="J82" s="26"/>
    </row>
    <row r="83" spans="2:45" s="1" customFormat="1" ht="6.95" hidden="1" customHeight="1">
      <c r="B83" s="26"/>
      <c r="J83" s="26"/>
    </row>
    <row r="84" spans="2:45" s="1" customFormat="1" ht="12" hidden="1" customHeight="1">
      <c r="B84" s="26"/>
      <c r="C84" s="22" t="s">
        <v>16</v>
      </c>
      <c r="J84" s="26"/>
    </row>
    <row r="85" spans="2:45" s="1" customFormat="1" ht="16.5" hidden="1" customHeight="1">
      <c r="B85" s="26"/>
      <c r="E85" s="138" t="str">
        <f>E7</f>
        <v>Čištění kanalizace a jímek v obvodu OŘ PHA 2025 - 2027</v>
      </c>
      <c r="F85" s="165"/>
      <c r="G85" s="165"/>
      <c r="J85" s="26"/>
    </row>
    <row r="86" spans="2:45" s="1" customFormat="1" ht="6.95" hidden="1" customHeight="1">
      <c r="B86" s="26"/>
      <c r="J86" s="26"/>
    </row>
    <row r="87" spans="2:45" s="1" customFormat="1" ht="12" hidden="1" customHeight="1">
      <c r="B87" s="26"/>
      <c r="C87" s="22" t="s">
        <v>20</v>
      </c>
      <c r="F87" s="20" t="str">
        <f>F10</f>
        <v>obvod OŘ Praha</v>
      </c>
      <c r="H87" s="22" t="s">
        <v>22</v>
      </c>
      <c r="J87" s="26"/>
    </row>
    <row r="88" spans="2:45" s="1" customFormat="1" ht="6.95" hidden="1" customHeight="1">
      <c r="B88" s="26"/>
      <c r="J88" s="26"/>
    </row>
    <row r="89" spans="2:45" s="1" customFormat="1" ht="15.2" hidden="1" customHeight="1">
      <c r="B89" s="26"/>
      <c r="C89" s="22" t="s">
        <v>24</v>
      </c>
      <c r="F89" s="20" t="str">
        <f>E13</f>
        <v>Správa železnic, státní organizace</v>
      </c>
      <c r="H89" s="22" t="s">
        <v>32</v>
      </c>
      <c r="J89" s="26"/>
    </row>
    <row r="90" spans="2:45" s="1" customFormat="1" ht="15.2" hidden="1" customHeight="1">
      <c r="B90" s="26"/>
      <c r="C90" s="22" t="s">
        <v>30</v>
      </c>
      <c r="F90" s="20" t="str">
        <f>IF(E16="","",E16)</f>
        <v>Vyplň údaj</v>
      </c>
      <c r="H90" s="22" t="s">
        <v>35</v>
      </c>
      <c r="J90" s="26"/>
    </row>
    <row r="91" spans="2:45" s="1" customFormat="1" ht="10.35" hidden="1" customHeight="1">
      <c r="B91" s="26"/>
      <c r="J91" s="26"/>
    </row>
    <row r="92" spans="2:45" s="1" customFormat="1" ht="29.25" hidden="1" customHeight="1">
      <c r="B92" s="26"/>
      <c r="C92" s="86" t="s">
        <v>88</v>
      </c>
      <c r="D92" s="81"/>
      <c r="E92" s="81"/>
      <c r="F92" s="81"/>
      <c r="G92" s="81"/>
      <c r="H92" s="81"/>
      <c r="I92" s="81"/>
      <c r="J92" s="26"/>
    </row>
    <row r="93" spans="2:45" s="1" customFormat="1" ht="10.35" hidden="1" customHeight="1">
      <c r="B93" s="26"/>
      <c r="J93" s="26"/>
    </row>
    <row r="94" spans="2:45" s="1" customFormat="1" ht="22.9" hidden="1" customHeight="1">
      <c r="B94" s="26"/>
      <c r="C94" s="87" t="s">
        <v>89</v>
      </c>
      <c r="J94" s="26"/>
      <c r="AS94" s="12" t="s">
        <v>90</v>
      </c>
    </row>
    <row r="95" spans="2:45" s="8" customFormat="1" ht="24.95" hidden="1" customHeight="1">
      <c r="B95" s="88"/>
      <c r="D95" s="89" t="s">
        <v>91</v>
      </c>
      <c r="E95" s="90"/>
      <c r="F95" s="90"/>
      <c r="G95" s="90"/>
      <c r="H95" s="90"/>
      <c r="J95" s="88"/>
    </row>
    <row r="96" spans="2:45" s="1" customFormat="1" ht="21.75" hidden="1" customHeight="1">
      <c r="B96" s="26"/>
      <c r="J96" s="26"/>
    </row>
    <row r="97" spans="2:18" s="1" customFormat="1" ht="6.95" hidden="1" customHeight="1">
      <c r="B97" s="38"/>
      <c r="C97" s="39"/>
      <c r="D97" s="39"/>
      <c r="E97" s="39"/>
      <c r="F97" s="39"/>
      <c r="G97" s="39"/>
      <c r="H97" s="39"/>
      <c r="I97" s="39"/>
      <c r="J97" s="26"/>
    </row>
    <row r="98" spans="2:18" hidden="1"/>
    <row r="99" spans="2:18" hidden="1"/>
    <row r="100" spans="2:18" hidden="1"/>
    <row r="101" spans="2:18" s="1" customFormat="1" ht="6.95" customHeight="1">
      <c r="B101" s="40"/>
      <c r="C101" s="41"/>
      <c r="D101" s="41"/>
      <c r="E101" s="41"/>
      <c r="F101" s="41"/>
      <c r="G101" s="41"/>
      <c r="H101" s="41"/>
      <c r="I101" s="41"/>
      <c r="J101" s="26"/>
    </row>
    <row r="102" spans="2:18" s="1" customFormat="1" ht="24.95" customHeight="1">
      <c r="B102" s="26"/>
      <c r="C102" s="16" t="s">
        <v>165</v>
      </c>
      <c r="J102" s="26"/>
    </row>
    <row r="103" spans="2:18" s="1" customFormat="1" ht="6.95" customHeight="1">
      <c r="B103" s="26"/>
      <c r="J103" s="26"/>
    </row>
    <row r="104" spans="2:18" s="1" customFormat="1" ht="12" customHeight="1">
      <c r="B104" s="26"/>
      <c r="C104" s="22" t="s">
        <v>16</v>
      </c>
      <c r="J104" s="26"/>
    </row>
    <row r="105" spans="2:18" s="1" customFormat="1" ht="16.5" customHeight="1">
      <c r="B105" s="26"/>
      <c r="E105" s="138" t="str">
        <f>E7</f>
        <v>Čištění kanalizace a jímek v obvodu OŘ PHA 2025 - 2027</v>
      </c>
      <c r="F105" s="165"/>
      <c r="G105" s="165"/>
      <c r="J105" s="26"/>
    </row>
    <row r="106" spans="2:18" s="1" customFormat="1" ht="6.95" customHeight="1">
      <c r="B106" s="26"/>
      <c r="J106" s="26"/>
    </row>
    <row r="107" spans="2:18" s="1" customFormat="1" ht="12" customHeight="1">
      <c r="B107" s="26"/>
      <c r="C107" s="22" t="s">
        <v>20</v>
      </c>
      <c r="F107" s="20" t="str">
        <f>F10</f>
        <v>obvod OŘ Praha</v>
      </c>
      <c r="G107" s="22" t="s">
        <v>22</v>
      </c>
      <c r="H107" s="46">
        <v>45814</v>
      </c>
      <c r="J107" s="26"/>
    </row>
    <row r="108" spans="2:18" s="1" customFormat="1" ht="6.95" customHeight="1">
      <c r="B108" s="26"/>
      <c r="J108" s="26"/>
    </row>
    <row r="109" spans="2:18" s="1" customFormat="1" ht="15.2" customHeight="1">
      <c r="B109" s="26"/>
      <c r="C109" s="22" t="s">
        <v>24</v>
      </c>
      <c r="F109" s="20" t="str">
        <f>E13</f>
        <v>Správa železnic, státní organizace</v>
      </c>
      <c r="H109" s="22"/>
      <c r="J109" s="26"/>
    </row>
    <row r="110" spans="2:18" s="1" customFormat="1" ht="15.2" customHeight="1">
      <c r="B110" s="26"/>
      <c r="C110" s="22" t="s">
        <v>30</v>
      </c>
      <c r="F110" s="125" t="str">
        <f>IF(E16="","",E16)</f>
        <v>Vyplň údaj</v>
      </c>
      <c r="H110" s="22"/>
      <c r="J110" s="26"/>
    </row>
    <row r="111" spans="2:18" s="1" customFormat="1" ht="10.35" customHeight="1">
      <c r="B111" s="26"/>
      <c r="J111" s="26"/>
    </row>
    <row r="112" spans="2:18" s="9" customFormat="1" ht="29.25" customHeight="1">
      <c r="B112" s="91"/>
      <c r="C112" s="92" t="s">
        <v>92</v>
      </c>
      <c r="D112" s="93" t="s">
        <v>63</v>
      </c>
      <c r="E112" s="93" t="s">
        <v>59</v>
      </c>
      <c r="F112" s="93" t="s">
        <v>60</v>
      </c>
      <c r="G112" s="93" t="s">
        <v>93</v>
      </c>
      <c r="H112" s="93" t="s">
        <v>94</v>
      </c>
      <c r="I112" s="94" t="s">
        <v>95</v>
      </c>
      <c r="J112" s="91"/>
      <c r="K112" s="53" t="s">
        <v>1</v>
      </c>
      <c r="L112" s="54" t="s">
        <v>42</v>
      </c>
      <c r="M112" s="54" t="s">
        <v>96</v>
      </c>
      <c r="N112" s="54" t="s">
        <v>97</v>
      </c>
      <c r="O112" s="54" t="s">
        <v>98</v>
      </c>
      <c r="P112" s="54" t="s">
        <v>99</v>
      </c>
      <c r="Q112" s="54" t="s">
        <v>100</v>
      </c>
      <c r="R112" s="55" t="s">
        <v>101</v>
      </c>
    </row>
    <row r="113" spans="2:63" s="1" customFormat="1" ht="22.9" customHeight="1">
      <c r="B113" s="26"/>
      <c r="C113" s="58"/>
      <c r="J113" s="26"/>
      <c r="K113" s="56"/>
      <c r="L113" s="47"/>
      <c r="M113" s="47"/>
      <c r="N113" s="95" t="e">
        <f>N114</f>
        <v>#REF!</v>
      </c>
      <c r="O113" s="47"/>
      <c r="P113" s="95" t="e">
        <f>P114</f>
        <v>#REF!</v>
      </c>
      <c r="Q113" s="47"/>
      <c r="R113" s="96" t="e">
        <f>R114</f>
        <v>#REF!</v>
      </c>
      <c r="AR113" s="12" t="s">
        <v>77</v>
      </c>
      <c r="AS113" s="12" t="s">
        <v>90</v>
      </c>
      <c r="BI113" s="97" t="e">
        <f>BI114</f>
        <v>#REF!</v>
      </c>
    </row>
    <row r="114" spans="2:63" s="10" customFormat="1" ht="25.9" customHeight="1">
      <c r="B114" s="98"/>
      <c r="D114" s="99" t="s">
        <v>77</v>
      </c>
      <c r="E114" s="100" t="s">
        <v>102</v>
      </c>
      <c r="F114" s="100" t="s">
        <v>103</v>
      </c>
      <c r="H114" s="101"/>
      <c r="J114" s="98"/>
      <c r="K114" s="102"/>
      <c r="N114" s="103" t="e">
        <f>SUM(N115:N131)</f>
        <v>#REF!</v>
      </c>
      <c r="P114" s="103" t="e">
        <f>SUM(P115:P131)</f>
        <v>#REF!</v>
      </c>
      <c r="R114" s="104" t="e">
        <f>SUM(R115:R131)</f>
        <v>#REF!</v>
      </c>
      <c r="AP114" s="99" t="s">
        <v>83</v>
      </c>
      <c r="AR114" s="105" t="s">
        <v>77</v>
      </c>
      <c r="AS114" s="105" t="s">
        <v>78</v>
      </c>
      <c r="AW114" s="99" t="s">
        <v>104</v>
      </c>
      <c r="BI114" s="106" t="e">
        <f>SUM(BI115:BI131)</f>
        <v>#REF!</v>
      </c>
    </row>
    <row r="115" spans="2:63" s="1" customFormat="1" ht="66.75" customHeight="1">
      <c r="B115" s="26"/>
      <c r="C115" s="107" t="s">
        <v>83</v>
      </c>
      <c r="D115" s="107" t="s">
        <v>105</v>
      </c>
      <c r="E115" s="108" t="s">
        <v>102</v>
      </c>
      <c r="F115" s="109" t="s">
        <v>106</v>
      </c>
      <c r="G115" s="110" t="s">
        <v>107</v>
      </c>
      <c r="H115" s="111"/>
      <c r="I115" s="126" t="s">
        <v>166</v>
      </c>
      <c r="J115" s="26"/>
      <c r="K115" s="112" t="s">
        <v>1</v>
      </c>
      <c r="L115" s="113" t="s">
        <v>43</v>
      </c>
      <c r="N115" s="114" t="e">
        <f>M115*#REF!</f>
        <v>#REF!</v>
      </c>
      <c r="O115" s="114">
        <v>0</v>
      </c>
      <c r="P115" s="114" t="e">
        <f>O115*#REF!</f>
        <v>#REF!</v>
      </c>
      <c r="Q115" s="114">
        <v>0</v>
      </c>
      <c r="R115" s="115" t="e">
        <f>Q115*#REF!</f>
        <v>#REF!</v>
      </c>
      <c r="AP115" s="116" t="s">
        <v>108</v>
      </c>
      <c r="AR115" s="116" t="s">
        <v>105</v>
      </c>
      <c r="AS115" s="116" t="s">
        <v>83</v>
      </c>
      <c r="AW115" s="12" t="s">
        <v>104</v>
      </c>
      <c r="BC115" s="117" t="e">
        <f>IF(L115="základní",#REF!,0)</f>
        <v>#REF!</v>
      </c>
      <c r="BD115" s="117">
        <f>IF(L115="snížená",#REF!,0)</f>
        <v>0</v>
      </c>
      <c r="BE115" s="117">
        <f>IF(L115="zákl. přenesená",#REF!,0)</f>
        <v>0</v>
      </c>
      <c r="BF115" s="117">
        <f>IF(L115="sníž. přenesená",#REF!,0)</f>
        <v>0</v>
      </c>
      <c r="BG115" s="117">
        <f>IF(L115="nulová",#REF!,0)</f>
        <v>0</v>
      </c>
      <c r="BH115" s="12" t="s">
        <v>83</v>
      </c>
      <c r="BI115" s="117" t="e">
        <f>ROUND(H115*#REF!,2)</f>
        <v>#REF!</v>
      </c>
      <c r="BJ115" s="12" t="s">
        <v>108</v>
      </c>
      <c r="BK115" s="116" t="s">
        <v>109</v>
      </c>
    </row>
    <row r="116" spans="2:63" s="1" customFormat="1" ht="66.75" customHeight="1">
      <c r="B116" s="26"/>
      <c r="C116" s="107" t="s">
        <v>85</v>
      </c>
      <c r="D116" s="107" t="s">
        <v>105</v>
      </c>
      <c r="E116" s="108" t="s">
        <v>110</v>
      </c>
      <c r="F116" s="109" t="s">
        <v>111</v>
      </c>
      <c r="G116" s="110" t="s">
        <v>112</v>
      </c>
      <c r="H116" s="111"/>
      <c r="I116" s="126" t="s">
        <v>166</v>
      </c>
      <c r="J116" s="26"/>
      <c r="K116" s="112" t="s">
        <v>1</v>
      </c>
      <c r="L116" s="113" t="s">
        <v>43</v>
      </c>
      <c r="N116" s="114" t="e">
        <f>M116*#REF!</f>
        <v>#REF!</v>
      </c>
      <c r="O116" s="114">
        <v>0</v>
      </c>
      <c r="P116" s="114" t="e">
        <f>O116*#REF!</f>
        <v>#REF!</v>
      </c>
      <c r="Q116" s="114">
        <v>0</v>
      </c>
      <c r="R116" s="115" t="e">
        <f>Q116*#REF!</f>
        <v>#REF!</v>
      </c>
      <c r="AP116" s="116" t="s">
        <v>108</v>
      </c>
      <c r="AR116" s="116" t="s">
        <v>105</v>
      </c>
      <c r="AS116" s="116" t="s">
        <v>83</v>
      </c>
      <c r="AW116" s="12" t="s">
        <v>104</v>
      </c>
      <c r="BC116" s="117" t="e">
        <f>IF(L116="základní",#REF!,0)</f>
        <v>#REF!</v>
      </c>
      <c r="BD116" s="117">
        <f>IF(L116="snížená",#REF!,0)</f>
        <v>0</v>
      </c>
      <c r="BE116" s="117">
        <f>IF(L116="zákl. přenesená",#REF!,0)</f>
        <v>0</v>
      </c>
      <c r="BF116" s="117">
        <f>IF(L116="sníž. přenesená",#REF!,0)</f>
        <v>0</v>
      </c>
      <c r="BG116" s="117">
        <f>IF(L116="nulová",#REF!,0)</f>
        <v>0</v>
      </c>
      <c r="BH116" s="12" t="s">
        <v>83</v>
      </c>
      <c r="BI116" s="117" t="e">
        <f>ROUND(H116*#REF!,2)</f>
        <v>#REF!</v>
      </c>
      <c r="BJ116" s="12" t="s">
        <v>108</v>
      </c>
      <c r="BK116" s="116" t="s">
        <v>113</v>
      </c>
    </row>
    <row r="117" spans="2:63" s="1" customFormat="1" ht="66.75" customHeight="1">
      <c r="B117" s="26"/>
      <c r="C117" s="107" t="s">
        <v>114</v>
      </c>
      <c r="D117" s="107" t="s">
        <v>105</v>
      </c>
      <c r="E117" s="108" t="s">
        <v>115</v>
      </c>
      <c r="F117" s="109" t="s">
        <v>116</v>
      </c>
      <c r="G117" s="110" t="s">
        <v>107</v>
      </c>
      <c r="H117" s="111"/>
      <c r="I117" s="126" t="s">
        <v>166</v>
      </c>
      <c r="J117" s="26"/>
      <c r="K117" s="112" t="s">
        <v>1</v>
      </c>
      <c r="L117" s="113" t="s">
        <v>43</v>
      </c>
      <c r="N117" s="114" t="e">
        <f>M117*#REF!</f>
        <v>#REF!</v>
      </c>
      <c r="O117" s="114">
        <v>0</v>
      </c>
      <c r="P117" s="114" t="e">
        <f>O117*#REF!</f>
        <v>#REF!</v>
      </c>
      <c r="Q117" s="114">
        <v>0</v>
      </c>
      <c r="R117" s="115" t="e">
        <f>Q117*#REF!</f>
        <v>#REF!</v>
      </c>
      <c r="AP117" s="116" t="s">
        <v>108</v>
      </c>
      <c r="AR117" s="116" t="s">
        <v>105</v>
      </c>
      <c r="AS117" s="116" t="s">
        <v>83</v>
      </c>
      <c r="AW117" s="12" t="s">
        <v>104</v>
      </c>
      <c r="BC117" s="117" t="e">
        <f>IF(L117="základní",#REF!,0)</f>
        <v>#REF!</v>
      </c>
      <c r="BD117" s="117">
        <f>IF(L117="snížená",#REF!,0)</f>
        <v>0</v>
      </c>
      <c r="BE117" s="117">
        <f>IF(L117="zákl. přenesená",#REF!,0)</f>
        <v>0</v>
      </c>
      <c r="BF117" s="117">
        <f>IF(L117="sníž. přenesená",#REF!,0)</f>
        <v>0</v>
      </c>
      <c r="BG117" s="117">
        <f>IF(L117="nulová",#REF!,0)</f>
        <v>0</v>
      </c>
      <c r="BH117" s="12" t="s">
        <v>83</v>
      </c>
      <c r="BI117" s="117" t="e">
        <f>ROUND(H117*#REF!,2)</f>
        <v>#REF!</v>
      </c>
      <c r="BJ117" s="12" t="s">
        <v>108</v>
      </c>
      <c r="BK117" s="116" t="s">
        <v>117</v>
      </c>
    </row>
    <row r="118" spans="2:63" s="1" customFormat="1" ht="76.349999999999994" customHeight="1">
      <c r="B118" s="26"/>
      <c r="C118" s="107" t="s">
        <v>108</v>
      </c>
      <c r="D118" s="107" t="s">
        <v>105</v>
      </c>
      <c r="E118" s="108" t="s">
        <v>118</v>
      </c>
      <c r="F118" s="109" t="s">
        <v>119</v>
      </c>
      <c r="G118" s="110" t="s">
        <v>112</v>
      </c>
      <c r="H118" s="111"/>
      <c r="I118" s="126" t="s">
        <v>166</v>
      </c>
      <c r="J118" s="26"/>
      <c r="K118" s="112" t="s">
        <v>1</v>
      </c>
      <c r="L118" s="113" t="s">
        <v>43</v>
      </c>
      <c r="N118" s="114" t="e">
        <f>M118*#REF!</f>
        <v>#REF!</v>
      </c>
      <c r="O118" s="114">
        <v>0</v>
      </c>
      <c r="P118" s="114" t="e">
        <f>O118*#REF!</f>
        <v>#REF!</v>
      </c>
      <c r="Q118" s="114">
        <v>0</v>
      </c>
      <c r="R118" s="115" t="e">
        <f>Q118*#REF!</f>
        <v>#REF!</v>
      </c>
      <c r="AP118" s="116" t="s">
        <v>108</v>
      </c>
      <c r="AR118" s="116" t="s">
        <v>105</v>
      </c>
      <c r="AS118" s="116" t="s">
        <v>83</v>
      </c>
      <c r="AW118" s="12" t="s">
        <v>104</v>
      </c>
      <c r="BC118" s="117" t="e">
        <f>IF(L118="základní",#REF!,0)</f>
        <v>#REF!</v>
      </c>
      <c r="BD118" s="117">
        <f>IF(L118="snížená",#REF!,0)</f>
        <v>0</v>
      </c>
      <c r="BE118" s="117">
        <f>IF(L118="zákl. přenesená",#REF!,0)</f>
        <v>0</v>
      </c>
      <c r="BF118" s="117">
        <f>IF(L118="sníž. přenesená",#REF!,0)</f>
        <v>0</v>
      </c>
      <c r="BG118" s="117">
        <f>IF(L118="nulová",#REF!,0)</f>
        <v>0</v>
      </c>
      <c r="BH118" s="12" t="s">
        <v>83</v>
      </c>
      <c r="BI118" s="117" t="e">
        <f>ROUND(H118*#REF!,2)</f>
        <v>#REF!</v>
      </c>
      <c r="BJ118" s="12" t="s">
        <v>108</v>
      </c>
      <c r="BK118" s="116" t="s">
        <v>120</v>
      </c>
    </row>
    <row r="119" spans="2:63" s="1" customFormat="1" ht="66.75" customHeight="1">
      <c r="B119" s="26"/>
      <c r="C119" s="107" t="s">
        <v>121</v>
      </c>
      <c r="D119" s="107" t="s">
        <v>105</v>
      </c>
      <c r="E119" s="108" t="s">
        <v>122</v>
      </c>
      <c r="F119" s="109" t="s">
        <v>123</v>
      </c>
      <c r="G119" s="110" t="s">
        <v>107</v>
      </c>
      <c r="H119" s="111"/>
      <c r="I119" s="126" t="s">
        <v>166</v>
      </c>
      <c r="J119" s="26"/>
      <c r="K119" s="112" t="s">
        <v>1</v>
      </c>
      <c r="L119" s="113" t="s">
        <v>43</v>
      </c>
      <c r="N119" s="114" t="e">
        <f>M119*#REF!</f>
        <v>#REF!</v>
      </c>
      <c r="O119" s="114">
        <v>0</v>
      </c>
      <c r="P119" s="114" t="e">
        <f>O119*#REF!</f>
        <v>#REF!</v>
      </c>
      <c r="Q119" s="114">
        <v>0</v>
      </c>
      <c r="R119" s="115" t="e">
        <f>Q119*#REF!</f>
        <v>#REF!</v>
      </c>
      <c r="AP119" s="116" t="s">
        <v>108</v>
      </c>
      <c r="AR119" s="116" t="s">
        <v>105</v>
      </c>
      <c r="AS119" s="116" t="s">
        <v>83</v>
      </c>
      <c r="AW119" s="12" t="s">
        <v>104</v>
      </c>
      <c r="BC119" s="117" t="e">
        <f>IF(L119="základní",#REF!,0)</f>
        <v>#REF!</v>
      </c>
      <c r="BD119" s="117">
        <f>IF(L119="snížená",#REF!,0)</f>
        <v>0</v>
      </c>
      <c r="BE119" s="117">
        <f>IF(L119="zákl. přenesená",#REF!,0)</f>
        <v>0</v>
      </c>
      <c r="BF119" s="117">
        <f>IF(L119="sníž. přenesená",#REF!,0)</f>
        <v>0</v>
      </c>
      <c r="BG119" s="117">
        <f>IF(L119="nulová",#REF!,0)</f>
        <v>0</v>
      </c>
      <c r="BH119" s="12" t="s">
        <v>83</v>
      </c>
      <c r="BI119" s="117" t="e">
        <f>ROUND(H119*#REF!,2)</f>
        <v>#REF!</v>
      </c>
      <c r="BJ119" s="12" t="s">
        <v>108</v>
      </c>
      <c r="BK119" s="116" t="s">
        <v>124</v>
      </c>
    </row>
    <row r="120" spans="2:63" s="1" customFormat="1" ht="76.349999999999994" customHeight="1">
      <c r="B120" s="26"/>
      <c r="C120" s="107" t="s">
        <v>125</v>
      </c>
      <c r="D120" s="107" t="s">
        <v>105</v>
      </c>
      <c r="E120" s="108" t="s">
        <v>126</v>
      </c>
      <c r="F120" s="109" t="s">
        <v>127</v>
      </c>
      <c r="G120" s="110" t="s">
        <v>112</v>
      </c>
      <c r="H120" s="111"/>
      <c r="I120" s="126" t="s">
        <v>166</v>
      </c>
      <c r="J120" s="26"/>
      <c r="K120" s="112" t="s">
        <v>1</v>
      </c>
      <c r="L120" s="113" t="s">
        <v>43</v>
      </c>
      <c r="N120" s="114" t="e">
        <f>M120*#REF!</f>
        <v>#REF!</v>
      </c>
      <c r="O120" s="114">
        <v>0</v>
      </c>
      <c r="P120" s="114" t="e">
        <f>O120*#REF!</f>
        <v>#REF!</v>
      </c>
      <c r="Q120" s="114">
        <v>0</v>
      </c>
      <c r="R120" s="115" t="e">
        <f>Q120*#REF!</f>
        <v>#REF!</v>
      </c>
      <c r="AP120" s="116" t="s">
        <v>108</v>
      </c>
      <c r="AR120" s="116" t="s">
        <v>105</v>
      </c>
      <c r="AS120" s="116" t="s">
        <v>83</v>
      </c>
      <c r="AW120" s="12" t="s">
        <v>104</v>
      </c>
      <c r="BC120" s="117" t="e">
        <f>IF(L120="základní",#REF!,0)</f>
        <v>#REF!</v>
      </c>
      <c r="BD120" s="117">
        <f>IF(L120="snížená",#REF!,0)</f>
        <v>0</v>
      </c>
      <c r="BE120" s="117">
        <f>IF(L120="zákl. přenesená",#REF!,0)</f>
        <v>0</v>
      </c>
      <c r="BF120" s="117">
        <f>IF(L120="sníž. přenesená",#REF!,0)</f>
        <v>0</v>
      </c>
      <c r="BG120" s="117">
        <f>IF(L120="nulová",#REF!,0)</f>
        <v>0</v>
      </c>
      <c r="BH120" s="12" t="s">
        <v>83</v>
      </c>
      <c r="BI120" s="117" t="e">
        <f>ROUND(H120*#REF!,2)</f>
        <v>#REF!</v>
      </c>
      <c r="BJ120" s="12" t="s">
        <v>108</v>
      </c>
      <c r="BK120" s="116" t="s">
        <v>128</v>
      </c>
    </row>
    <row r="121" spans="2:63" s="1" customFormat="1" ht="66.75" customHeight="1">
      <c r="B121" s="26"/>
      <c r="C121" s="107" t="s">
        <v>129</v>
      </c>
      <c r="D121" s="107" t="s">
        <v>105</v>
      </c>
      <c r="E121" s="108" t="s">
        <v>130</v>
      </c>
      <c r="F121" s="109" t="s">
        <v>131</v>
      </c>
      <c r="G121" s="110" t="s">
        <v>107</v>
      </c>
      <c r="H121" s="111"/>
      <c r="I121" s="126" t="s">
        <v>166</v>
      </c>
      <c r="J121" s="26"/>
      <c r="K121" s="112" t="s">
        <v>1</v>
      </c>
      <c r="L121" s="113" t="s">
        <v>43</v>
      </c>
      <c r="N121" s="114" t="e">
        <f>M121*#REF!</f>
        <v>#REF!</v>
      </c>
      <c r="O121" s="114">
        <v>0</v>
      </c>
      <c r="P121" s="114" t="e">
        <f>O121*#REF!</f>
        <v>#REF!</v>
      </c>
      <c r="Q121" s="114">
        <v>0</v>
      </c>
      <c r="R121" s="115" t="e">
        <f>Q121*#REF!</f>
        <v>#REF!</v>
      </c>
      <c r="AP121" s="116" t="s">
        <v>108</v>
      </c>
      <c r="AR121" s="116" t="s">
        <v>105</v>
      </c>
      <c r="AS121" s="116" t="s">
        <v>83</v>
      </c>
      <c r="AW121" s="12" t="s">
        <v>104</v>
      </c>
      <c r="BC121" s="117" t="e">
        <f>IF(L121="základní",#REF!,0)</f>
        <v>#REF!</v>
      </c>
      <c r="BD121" s="117">
        <f>IF(L121="snížená",#REF!,0)</f>
        <v>0</v>
      </c>
      <c r="BE121" s="117">
        <f>IF(L121="zákl. přenesená",#REF!,0)</f>
        <v>0</v>
      </c>
      <c r="BF121" s="117">
        <f>IF(L121="sníž. přenesená",#REF!,0)</f>
        <v>0</v>
      </c>
      <c r="BG121" s="117">
        <f>IF(L121="nulová",#REF!,0)</f>
        <v>0</v>
      </c>
      <c r="BH121" s="12" t="s">
        <v>83</v>
      </c>
      <c r="BI121" s="117" t="e">
        <f>ROUND(H121*#REF!,2)</f>
        <v>#REF!</v>
      </c>
      <c r="BJ121" s="12" t="s">
        <v>108</v>
      </c>
      <c r="BK121" s="116" t="s">
        <v>132</v>
      </c>
    </row>
    <row r="122" spans="2:63" s="1" customFormat="1" ht="66.75" customHeight="1">
      <c r="B122" s="26"/>
      <c r="C122" s="107" t="s">
        <v>133</v>
      </c>
      <c r="D122" s="107" t="s">
        <v>105</v>
      </c>
      <c r="E122" s="108" t="s">
        <v>134</v>
      </c>
      <c r="F122" s="109" t="s">
        <v>135</v>
      </c>
      <c r="G122" s="110" t="s">
        <v>136</v>
      </c>
      <c r="H122" s="111"/>
      <c r="I122" s="126" t="s">
        <v>166</v>
      </c>
      <c r="J122" s="26"/>
      <c r="K122" s="112" t="s">
        <v>1</v>
      </c>
      <c r="L122" s="113" t="s">
        <v>43</v>
      </c>
      <c r="N122" s="114" t="e">
        <f>M122*#REF!</f>
        <v>#REF!</v>
      </c>
      <c r="O122" s="114">
        <v>0</v>
      </c>
      <c r="P122" s="114" t="e">
        <f>O122*#REF!</f>
        <v>#REF!</v>
      </c>
      <c r="Q122" s="114">
        <v>0</v>
      </c>
      <c r="R122" s="115" t="e">
        <f>Q122*#REF!</f>
        <v>#REF!</v>
      </c>
      <c r="AP122" s="116" t="s">
        <v>108</v>
      </c>
      <c r="AR122" s="116" t="s">
        <v>105</v>
      </c>
      <c r="AS122" s="116" t="s">
        <v>83</v>
      </c>
      <c r="AW122" s="12" t="s">
        <v>104</v>
      </c>
      <c r="BC122" s="117" t="e">
        <f>IF(L122="základní",#REF!,0)</f>
        <v>#REF!</v>
      </c>
      <c r="BD122" s="117">
        <f>IF(L122="snížená",#REF!,0)</f>
        <v>0</v>
      </c>
      <c r="BE122" s="117">
        <f>IF(L122="zákl. přenesená",#REF!,0)</f>
        <v>0</v>
      </c>
      <c r="BF122" s="117">
        <f>IF(L122="sníž. přenesená",#REF!,0)</f>
        <v>0</v>
      </c>
      <c r="BG122" s="117">
        <f>IF(L122="nulová",#REF!,0)</f>
        <v>0</v>
      </c>
      <c r="BH122" s="12" t="s">
        <v>83</v>
      </c>
      <c r="BI122" s="117" t="e">
        <f>ROUND(H122*#REF!,2)</f>
        <v>#REF!</v>
      </c>
      <c r="BJ122" s="12" t="s">
        <v>108</v>
      </c>
      <c r="BK122" s="116" t="s">
        <v>137</v>
      </c>
    </row>
    <row r="123" spans="2:63" s="1" customFormat="1" ht="66.75" customHeight="1">
      <c r="B123" s="26"/>
      <c r="C123" s="107" t="s">
        <v>138</v>
      </c>
      <c r="D123" s="107" t="s">
        <v>105</v>
      </c>
      <c r="E123" s="108" t="s">
        <v>139</v>
      </c>
      <c r="F123" s="109" t="s">
        <v>140</v>
      </c>
      <c r="G123" s="110" t="s">
        <v>107</v>
      </c>
      <c r="H123" s="111"/>
      <c r="I123" s="126" t="s">
        <v>166</v>
      </c>
      <c r="J123" s="26"/>
      <c r="K123" s="112" t="s">
        <v>1</v>
      </c>
      <c r="L123" s="113" t="s">
        <v>43</v>
      </c>
      <c r="N123" s="114" t="e">
        <f>M123*#REF!</f>
        <v>#REF!</v>
      </c>
      <c r="O123" s="114">
        <v>0</v>
      </c>
      <c r="P123" s="114" t="e">
        <f>O123*#REF!</f>
        <v>#REF!</v>
      </c>
      <c r="Q123" s="114">
        <v>0</v>
      </c>
      <c r="R123" s="115" t="e">
        <f>Q123*#REF!</f>
        <v>#REF!</v>
      </c>
      <c r="AP123" s="116" t="s">
        <v>108</v>
      </c>
      <c r="AR123" s="116" t="s">
        <v>105</v>
      </c>
      <c r="AS123" s="116" t="s">
        <v>83</v>
      </c>
      <c r="AW123" s="12" t="s">
        <v>104</v>
      </c>
      <c r="BC123" s="117" t="e">
        <f>IF(L123="základní",#REF!,0)</f>
        <v>#REF!</v>
      </c>
      <c r="BD123" s="117">
        <f>IF(L123="snížená",#REF!,0)</f>
        <v>0</v>
      </c>
      <c r="BE123" s="117">
        <f>IF(L123="zákl. přenesená",#REF!,0)</f>
        <v>0</v>
      </c>
      <c r="BF123" s="117">
        <f>IF(L123="sníž. přenesená",#REF!,0)</f>
        <v>0</v>
      </c>
      <c r="BG123" s="117">
        <f>IF(L123="nulová",#REF!,0)</f>
        <v>0</v>
      </c>
      <c r="BH123" s="12" t="s">
        <v>83</v>
      </c>
      <c r="BI123" s="117" t="e">
        <f>ROUND(H123*#REF!,2)</f>
        <v>#REF!</v>
      </c>
      <c r="BJ123" s="12" t="s">
        <v>108</v>
      </c>
      <c r="BK123" s="116" t="s">
        <v>141</v>
      </c>
    </row>
    <row r="124" spans="2:63" s="1" customFormat="1" ht="66.75" customHeight="1">
      <c r="B124" s="26"/>
      <c r="C124" s="107" t="s">
        <v>142</v>
      </c>
      <c r="D124" s="107" t="s">
        <v>105</v>
      </c>
      <c r="E124" s="108" t="s">
        <v>142</v>
      </c>
      <c r="F124" s="109" t="s">
        <v>143</v>
      </c>
      <c r="G124" s="110" t="s">
        <v>136</v>
      </c>
      <c r="H124" s="111"/>
      <c r="I124" s="126" t="s">
        <v>166</v>
      </c>
      <c r="J124" s="26"/>
      <c r="K124" s="112" t="s">
        <v>1</v>
      </c>
      <c r="L124" s="113" t="s">
        <v>43</v>
      </c>
      <c r="N124" s="114" t="e">
        <f>M124*#REF!</f>
        <v>#REF!</v>
      </c>
      <c r="O124" s="114">
        <v>0</v>
      </c>
      <c r="P124" s="114" t="e">
        <f>O124*#REF!</f>
        <v>#REF!</v>
      </c>
      <c r="Q124" s="114">
        <v>0</v>
      </c>
      <c r="R124" s="115" t="e">
        <f>Q124*#REF!</f>
        <v>#REF!</v>
      </c>
      <c r="AP124" s="116" t="s">
        <v>108</v>
      </c>
      <c r="AR124" s="116" t="s">
        <v>105</v>
      </c>
      <c r="AS124" s="116" t="s">
        <v>83</v>
      </c>
      <c r="AW124" s="12" t="s">
        <v>104</v>
      </c>
      <c r="BC124" s="117" t="e">
        <f>IF(L124="základní",#REF!,0)</f>
        <v>#REF!</v>
      </c>
      <c r="BD124" s="117">
        <f>IF(L124="snížená",#REF!,0)</f>
        <v>0</v>
      </c>
      <c r="BE124" s="117">
        <f>IF(L124="zákl. přenesená",#REF!,0)</f>
        <v>0</v>
      </c>
      <c r="BF124" s="117">
        <f>IF(L124="sníž. přenesená",#REF!,0)</f>
        <v>0</v>
      </c>
      <c r="BG124" s="117">
        <f>IF(L124="nulová",#REF!,0)</f>
        <v>0</v>
      </c>
      <c r="BH124" s="12" t="s">
        <v>83</v>
      </c>
      <c r="BI124" s="117" t="e">
        <f>ROUND(H124*#REF!,2)</f>
        <v>#REF!</v>
      </c>
      <c r="BJ124" s="12" t="s">
        <v>108</v>
      </c>
      <c r="BK124" s="116" t="s">
        <v>144</v>
      </c>
    </row>
    <row r="125" spans="2:63" s="1" customFormat="1" ht="24.2" customHeight="1">
      <c r="B125" s="26"/>
      <c r="C125" s="107" t="s">
        <v>145</v>
      </c>
      <c r="D125" s="107" t="s">
        <v>105</v>
      </c>
      <c r="E125" s="108" t="s">
        <v>146</v>
      </c>
      <c r="F125" s="109" t="s">
        <v>147</v>
      </c>
      <c r="G125" s="110" t="s">
        <v>148</v>
      </c>
      <c r="H125" s="111"/>
      <c r="I125" s="126" t="s">
        <v>166</v>
      </c>
      <c r="J125" s="26"/>
      <c r="K125" s="112" t="s">
        <v>1</v>
      </c>
      <c r="L125" s="113" t="s">
        <v>43</v>
      </c>
      <c r="N125" s="114" t="e">
        <f>M125*#REF!</f>
        <v>#REF!</v>
      </c>
      <c r="O125" s="114">
        <v>0</v>
      </c>
      <c r="P125" s="114" t="e">
        <f>O125*#REF!</f>
        <v>#REF!</v>
      </c>
      <c r="Q125" s="114">
        <v>0</v>
      </c>
      <c r="R125" s="115" t="e">
        <f>Q125*#REF!</f>
        <v>#REF!</v>
      </c>
      <c r="AP125" s="116" t="s">
        <v>108</v>
      </c>
      <c r="AR125" s="116" t="s">
        <v>105</v>
      </c>
      <c r="AS125" s="116" t="s">
        <v>83</v>
      </c>
      <c r="AW125" s="12" t="s">
        <v>104</v>
      </c>
      <c r="BC125" s="117" t="e">
        <f>IF(L125="základní",#REF!,0)</f>
        <v>#REF!</v>
      </c>
      <c r="BD125" s="117">
        <f>IF(L125="snížená",#REF!,0)</f>
        <v>0</v>
      </c>
      <c r="BE125" s="117">
        <f>IF(L125="zákl. přenesená",#REF!,0)</f>
        <v>0</v>
      </c>
      <c r="BF125" s="117">
        <f>IF(L125="sníž. přenesená",#REF!,0)</f>
        <v>0</v>
      </c>
      <c r="BG125" s="117">
        <f>IF(L125="nulová",#REF!,0)</f>
        <v>0</v>
      </c>
      <c r="BH125" s="12" t="s">
        <v>83</v>
      </c>
      <c r="BI125" s="117" t="e">
        <f>ROUND(H125*#REF!,2)</f>
        <v>#REF!</v>
      </c>
      <c r="BJ125" s="12" t="s">
        <v>108</v>
      </c>
      <c r="BK125" s="116" t="s">
        <v>149</v>
      </c>
    </row>
    <row r="126" spans="2:63" s="1" customFormat="1" ht="37.9" customHeight="1">
      <c r="B126" s="26"/>
      <c r="C126" s="107" t="s">
        <v>8</v>
      </c>
      <c r="D126" s="107" t="s">
        <v>105</v>
      </c>
      <c r="E126" s="108" t="s">
        <v>150</v>
      </c>
      <c r="F126" s="109" t="s">
        <v>151</v>
      </c>
      <c r="G126" s="110" t="s">
        <v>148</v>
      </c>
      <c r="H126" s="111"/>
      <c r="I126" s="126" t="s">
        <v>166</v>
      </c>
      <c r="J126" s="26"/>
      <c r="K126" s="112" t="s">
        <v>1</v>
      </c>
      <c r="L126" s="113" t="s">
        <v>43</v>
      </c>
      <c r="N126" s="114" t="e">
        <f>M126*#REF!</f>
        <v>#REF!</v>
      </c>
      <c r="O126" s="114">
        <v>0</v>
      </c>
      <c r="P126" s="114" t="e">
        <f>O126*#REF!</f>
        <v>#REF!</v>
      </c>
      <c r="Q126" s="114">
        <v>0</v>
      </c>
      <c r="R126" s="115" t="e">
        <f>Q126*#REF!</f>
        <v>#REF!</v>
      </c>
      <c r="AP126" s="116" t="s">
        <v>108</v>
      </c>
      <c r="AR126" s="116" t="s">
        <v>105</v>
      </c>
      <c r="AS126" s="116" t="s">
        <v>83</v>
      </c>
      <c r="AW126" s="12" t="s">
        <v>104</v>
      </c>
      <c r="BC126" s="117" t="e">
        <f>IF(L126="základní",#REF!,0)</f>
        <v>#REF!</v>
      </c>
      <c r="BD126" s="117">
        <f>IF(L126="snížená",#REF!,0)</f>
        <v>0</v>
      </c>
      <c r="BE126" s="117">
        <f>IF(L126="zákl. přenesená",#REF!,0)</f>
        <v>0</v>
      </c>
      <c r="BF126" s="117">
        <f>IF(L126="sníž. přenesená",#REF!,0)</f>
        <v>0</v>
      </c>
      <c r="BG126" s="117">
        <f>IF(L126="nulová",#REF!,0)</f>
        <v>0</v>
      </c>
      <c r="BH126" s="12" t="s">
        <v>83</v>
      </c>
      <c r="BI126" s="117" t="e">
        <f>ROUND(H126*#REF!,2)</f>
        <v>#REF!</v>
      </c>
      <c r="BJ126" s="12" t="s">
        <v>108</v>
      </c>
      <c r="BK126" s="116" t="s">
        <v>152</v>
      </c>
    </row>
    <row r="127" spans="2:63" s="1" customFormat="1" ht="68.25">
      <c r="B127" s="26"/>
      <c r="D127" s="118" t="s">
        <v>153</v>
      </c>
      <c r="F127" s="119" t="s">
        <v>154</v>
      </c>
      <c r="H127" s="120"/>
      <c r="J127" s="26"/>
      <c r="K127" s="121"/>
      <c r="R127" s="50"/>
      <c r="AR127" s="12" t="s">
        <v>153</v>
      </c>
      <c r="AS127" s="12" t="s">
        <v>83</v>
      </c>
    </row>
    <row r="128" spans="2:63" s="1" customFormat="1" ht="37.9" customHeight="1">
      <c r="B128" s="26"/>
      <c r="C128" s="107" t="s">
        <v>155</v>
      </c>
      <c r="D128" s="107" t="s">
        <v>105</v>
      </c>
      <c r="E128" s="108" t="s">
        <v>156</v>
      </c>
      <c r="F128" s="109" t="s">
        <v>157</v>
      </c>
      <c r="G128" s="110" t="s">
        <v>158</v>
      </c>
      <c r="H128" s="111"/>
      <c r="I128" s="126" t="s">
        <v>166</v>
      </c>
      <c r="J128" s="26"/>
      <c r="K128" s="112" t="s">
        <v>1</v>
      </c>
      <c r="L128" s="113" t="s">
        <v>43</v>
      </c>
      <c r="N128" s="114" t="e">
        <f>M128*#REF!</f>
        <v>#REF!</v>
      </c>
      <c r="O128" s="114">
        <v>0</v>
      </c>
      <c r="P128" s="114" t="e">
        <f>O128*#REF!</f>
        <v>#REF!</v>
      </c>
      <c r="Q128" s="114">
        <v>0</v>
      </c>
      <c r="R128" s="115" t="e">
        <f>Q128*#REF!</f>
        <v>#REF!</v>
      </c>
      <c r="AP128" s="116" t="s">
        <v>108</v>
      </c>
      <c r="AR128" s="116" t="s">
        <v>105</v>
      </c>
      <c r="AS128" s="116" t="s">
        <v>83</v>
      </c>
      <c r="AW128" s="12" t="s">
        <v>104</v>
      </c>
      <c r="BC128" s="117" t="e">
        <f>IF(L128="základní",#REF!,0)</f>
        <v>#REF!</v>
      </c>
      <c r="BD128" s="117">
        <f>IF(L128="snížená",#REF!,0)</f>
        <v>0</v>
      </c>
      <c r="BE128" s="117">
        <f>IF(L128="zákl. přenesená",#REF!,0)</f>
        <v>0</v>
      </c>
      <c r="BF128" s="117">
        <f>IF(L128="sníž. přenesená",#REF!,0)</f>
        <v>0</v>
      </c>
      <c r="BG128" s="117">
        <f>IF(L128="nulová",#REF!,0)</f>
        <v>0</v>
      </c>
      <c r="BH128" s="12" t="s">
        <v>83</v>
      </c>
      <c r="BI128" s="117" t="e">
        <f>ROUND(H128*#REF!,2)</f>
        <v>#REF!</v>
      </c>
      <c r="BJ128" s="12" t="s">
        <v>108</v>
      </c>
      <c r="BK128" s="116" t="s">
        <v>159</v>
      </c>
    </row>
    <row r="129" spans="2:63" s="1" customFormat="1" ht="29.25">
      <c r="B129" s="26"/>
      <c r="D129" s="118" t="s">
        <v>153</v>
      </c>
      <c r="F129" s="119" t="s">
        <v>160</v>
      </c>
      <c r="H129" s="120"/>
      <c r="J129" s="26"/>
      <c r="K129" s="121"/>
      <c r="R129" s="50"/>
      <c r="AR129" s="12" t="s">
        <v>153</v>
      </c>
      <c r="AS129" s="12" t="s">
        <v>83</v>
      </c>
    </row>
    <row r="130" spans="2:63" s="1" customFormat="1" ht="37.9" customHeight="1">
      <c r="B130" s="26"/>
      <c r="C130" s="107" t="s">
        <v>161</v>
      </c>
      <c r="D130" s="107" t="s">
        <v>105</v>
      </c>
      <c r="E130" s="108" t="s">
        <v>162</v>
      </c>
      <c r="F130" s="109" t="s">
        <v>163</v>
      </c>
      <c r="G130" s="110" t="s">
        <v>158</v>
      </c>
      <c r="H130" s="111"/>
      <c r="I130" s="126" t="s">
        <v>166</v>
      </c>
      <c r="J130" s="26"/>
      <c r="K130" s="112" t="s">
        <v>1</v>
      </c>
      <c r="L130" s="113" t="s">
        <v>43</v>
      </c>
      <c r="N130" s="114" t="e">
        <f>M130*#REF!</f>
        <v>#REF!</v>
      </c>
      <c r="O130" s="114">
        <v>0</v>
      </c>
      <c r="P130" s="114" t="e">
        <f>O130*#REF!</f>
        <v>#REF!</v>
      </c>
      <c r="Q130" s="114">
        <v>0</v>
      </c>
      <c r="R130" s="115" t="e">
        <f>Q130*#REF!</f>
        <v>#REF!</v>
      </c>
      <c r="AP130" s="116" t="s">
        <v>108</v>
      </c>
      <c r="AR130" s="116" t="s">
        <v>105</v>
      </c>
      <c r="AS130" s="116" t="s">
        <v>83</v>
      </c>
      <c r="AW130" s="12" t="s">
        <v>104</v>
      </c>
      <c r="BC130" s="117" t="e">
        <f>IF(L130="základní",#REF!,0)</f>
        <v>#REF!</v>
      </c>
      <c r="BD130" s="117">
        <f>IF(L130="snížená",#REF!,0)</f>
        <v>0</v>
      </c>
      <c r="BE130" s="117">
        <f>IF(L130="zákl. přenesená",#REF!,0)</f>
        <v>0</v>
      </c>
      <c r="BF130" s="117">
        <f>IF(L130="sníž. přenesená",#REF!,0)</f>
        <v>0</v>
      </c>
      <c r="BG130" s="117">
        <f>IF(L130="nulová",#REF!,0)</f>
        <v>0</v>
      </c>
      <c r="BH130" s="12" t="s">
        <v>83</v>
      </c>
      <c r="BI130" s="117" t="e">
        <f>ROUND(H130*#REF!,2)</f>
        <v>#REF!</v>
      </c>
      <c r="BJ130" s="12" t="s">
        <v>108</v>
      </c>
      <c r="BK130" s="116" t="s">
        <v>164</v>
      </c>
    </row>
    <row r="131" spans="2:63" s="1" customFormat="1" ht="29.25">
      <c r="B131" s="26"/>
      <c r="D131" s="118" t="s">
        <v>153</v>
      </c>
      <c r="F131" s="119" t="s">
        <v>160</v>
      </c>
      <c r="H131" s="120"/>
      <c r="J131" s="26"/>
      <c r="K131" s="122"/>
      <c r="L131" s="123"/>
      <c r="M131" s="123"/>
      <c r="N131" s="123"/>
      <c r="O131" s="123"/>
      <c r="P131" s="123"/>
      <c r="Q131" s="123"/>
      <c r="R131" s="124"/>
      <c r="AR131" s="12" t="s">
        <v>153</v>
      </c>
      <c r="AS131" s="12" t="s">
        <v>83</v>
      </c>
    </row>
    <row r="132" spans="2:63" s="1" customFormat="1" ht="6.95" customHeight="1">
      <c r="B132" s="38"/>
      <c r="C132" s="39"/>
      <c r="D132" s="39"/>
      <c r="E132" s="39"/>
      <c r="F132" s="39"/>
      <c r="G132" s="39"/>
      <c r="H132" s="39"/>
      <c r="I132" s="39"/>
      <c r="J132" s="26"/>
    </row>
  </sheetData>
  <sheetProtection algorithmName="SHA-512" hashValue="Yjv8hzW2MsClxuisl41rV9uBoMKXk/1ofzVImo8bVVSj/TatX+DA4ak8/UFAf5kULtKB51KLv2UCwrXZPO63NQ==" saltValue="kO/OL9AyL6ly09cUjtcc/A==" spinCount="100000" sheet="1" objects="1" scenarios="1" formatColumns="0" formatRows="0" autoFilter="0"/>
  <autoFilter ref="C112:I131" xr:uid="{00000000-0009-0000-0000-000001000000}"/>
  <mergeCells count="6">
    <mergeCell ref="E105:G105"/>
    <mergeCell ref="J2:T2"/>
    <mergeCell ref="E7:G7"/>
    <mergeCell ref="E16:G16"/>
    <mergeCell ref="E25:G25"/>
    <mergeCell ref="E85:G85"/>
  </mergeCells>
  <pageMargins left="0.39370078740157483" right="0.39370078740157483" top="0.39370078740157483" bottom="0.39370078740157483" header="0" footer="0"/>
  <pageSetup paperSize="9" scale="80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Čištění kanaliza...</vt:lpstr>
      <vt:lpstr>'OR_PHA - Čištění kanaliza...'!Názvy_tisku</vt:lpstr>
      <vt:lpstr>'Rekapitulace stavby'!Názvy_tisku</vt:lpstr>
      <vt:lpstr>'OR_PHA - Čištění kanaliza...'!Oblast_tisku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2025-06-06T06:21:37Z</cp:lastPrinted>
  <dcterms:created xsi:type="dcterms:W3CDTF">2025-06-06T04:55:04Z</dcterms:created>
  <dcterms:modified xsi:type="dcterms:W3CDTF">2025-06-06T06:21:39Z</dcterms:modified>
</cp:coreProperties>
</file>